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H:\Webinar - Budgeting for Small Businesses\"/>
    </mc:Choice>
  </mc:AlternateContent>
  <xr:revisionPtr revIDLastSave="0" documentId="8_{B716B4D0-49FE-4055-A288-24B05F64C387}" xr6:coauthVersionLast="31" xr6:coauthVersionMax="31" xr10:uidLastSave="{00000000-0000-0000-0000-000000000000}"/>
  <bookViews>
    <workbookView xWindow="720" yWindow="720" windowWidth="19770" windowHeight="7455" xr2:uid="{00000000-000D-0000-FFFF-FFFF00000000}"/>
  </bookViews>
  <sheets>
    <sheet name="PLAN" sheetId="1" r:id="rId1"/>
    <sheet name="ACTUALS &amp; FORECAST" sheetId="7" r:id="rId2"/>
    <sheet name="VARIANCES" sheetId="8" r:id="rId3"/>
    <sheet name="PLAN (Example)" sheetId="11" r:id="rId4"/>
  </sheets>
  <calcPr calcId="179017"/>
</workbook>
</file>

<file path=xl/calcChain.xml><?xml version="1.0" encoding="utf-8"?>
<calcChain xmlns="http://schemas.openxmlformats.org/spreadsheetml/2006/main">
  <c r="P73" i="11" l="1"/>
  <c r="O73" i="11"/>
  <c r="N73" i="11"/>
  <c r="M73" i="11"/>
  <c r="L73" i="11"/>
  <c r="K73" i="11"/>
  <c r="J73" i="11"/>
  <c r="I73" i="11"/>
  <c r="H73" i="11"/>
  <c r="G73" i="11"/>
  <c r="F73" i="11"/>
  <c r="E73" i="11"/>
  <c r="Q73" i="11" s="1"/>
  <c r="E72" i="11"/>
  <c r="F72" i="11" s="1"/>
  <c r="G72" i="11" s="1"/>
  <c r="H72" i="11" s="1"/>
  <c r="I72" i="11" s="1"/>
  <c r="J72" i="11" s="1"/>
  <c r="K72" i="11" s="1"/>
  <c r="L72" i="11" s="1"/>
  <c r="M72" i="11" s="1"/>
  <c r="N72" i="11" s="1"/>
  <c r="O72" i="11" s="1"/>
  <c r="P72" i="11" s="1"/>
  <c r="D72" i="11"/>
  <c r="Q71" i="11"/>
  <c r="P70" i="11"/>
  <c r="O70" i="11"/>
  <c r="N70" i="11"/>
  <c r="M70" i="11"/>
  <c r="L70" i="11"/>
  <c r="K70" i="11"/>
  <c r="J70" i="11"/>
  <c r="I70" i="11"/>
  <c r="H70" i="11"/>
  <c r="G70" i="11"/>
  <c r="F70" i="11"/>
  <c r="E70" i="11"/>
  <c r="E69" i="11"/>
  <c r="F69" i="11" s="1"/>
  <c r="G69" i="11" s="1"/>
  <c r="H69" i="11" s="1"/>
  <c r="I69" i="11" s="1"/>
  <c r="J69" i="11" s="1"/>
  <c r="K69" i="11" s="1"/>
  <c r="L69" i="11" s="1"/>
  <c r="M69" i="11" s="1"/>
  <c r="N69" i="11" s="1"/>
  <c r="O69" i="11" s="1"/>
  <c r="P69" i="11" s="1"/>
  <c r="N68" i="11"/>
  <c r="H68" i="11"/>
  <c r="Q68" i="11" s="1"/>
  <c r="Q67" i="11"/>
  <c r="P65" i="11"/>
  <c r="H65" i="11"/>
  <c r="D65" i="11"/>
  <c r="K65" i="11" s="1"/>
  <c r="Q64" i="11"/>
  <c r="P63" i="11"/>
  <c r="O63" i="11"/>
  <c r="N63" i="11"/>
  <c r="M63" i="11"/>
  <c r="L63" i="11"/>
  <c r="K63" i="11"/>
  <c r="J63" i="11"/>
  <c r="I63" i="11"/>
  <c r="H63" i="11"/>
  <c r="G63" i="11"/>
  <c r="F63" i="11"/>
  <c r="E63" i="11"/>
  <c r="P62" i="11"/>
  <c r="O62" i="11"/>
  <c r="N62" i="11"/>
  <c r="M62" i="11"/>
  <c r="L62" i="11"/>
  <c r="K62" i="11"/>
  <c r="J62" i="11"/>
  <c r="I62" i="11"/>
  <c r="H62" i="11"/>
  <c r="G62" i="11"/>
  <c r="F62" i="11"/>
  <c r="E62" i="11"/>
  <c r="P60" i="11"/>
  <c r="O60" i="11"/>
  <c r="N60" i="11"/>
  <c r="M60" i="11"/>
  <c r="L60" i="11"/>
  <c r="K60" i="11"/>
  <c r="J60" i="11"/>
  <c r="I60" i="11"/>
  <c r="H60" i="11"/>
  <c r="G60" i="11"/>
  <c r="F60" i="11"/>
  <c r="E60" i="11"/>
  <c r="C60" i="11"/>
  <c r="P59" i="11"/>
  <c r="O59" i="11"/>
  <c r="N59" i="11"/>
  <c r="M59" i="11"/>
  <c r="L59" i="11"/>
  <c r="K59" i="11"/>
  <c r="J59" i="11"/>
  <c r="I59" i="11"/>
  <c r="H59" i="11"/>
  <c r="G59" i="11"/>
  <c r="F59" i="11"/>
  <c r="E59" i="11"/>
  <c r="P58" i="11"/>
  <c r="O58" i="11"/>
  <c r="N58" i="11"/>
  <c r="M58" i="11"/>
  <c r="L58" i="11"/>
  <c r="K58" i="11"/>
  <c r="J58" i="11"/>
  <c r="I58" i="11"/>
  <c r="H58" i="11"/>
  <c r="G58" i="11"/>
  <c r="F58" i="11"/>
  <c r="E58" i="11"/>
  <c r="N57" i="11"/>
  <c r="D56" i="11"/>
  <c r="D54" i="11"/>
  <c r="C54" i="11" s="1"/>
  <c r="C53" i="11"/>
  <c r="N52" i="11"/>
  <c r="M52" i="11"/>
  <c r="J52" i="11"/>
  <c r="I52" i="11"/>
  <c r="I54" i="11" s="1"/>
  <c r="F52" i="11"/>
  <c r="E52" i="11"/>
  <c r="E54" i="11" s="1"/>
  <c r="D52" i="11"/>
  <c r="O52" i="11" s="1"/>
  <c r="O53" i="11" s="1"/>
  <c r="Q47" i="11"/>
  <c r="P46" i="11"/>
  <c r="O46" i="11"/>
  <c r="N46" i="11"/>
  <c r="M46" i="11"/>
  <c r="L46" i="11"/>
  <c r="K46" i="11"/>
  <c r="J46" i="11"/>
  <c r="I46" i="11"/>
  <c r="H46" i="11"/>
  <c r="G46" i="11"/>
  <c r="F46" i="11"/>
  <c r="E46" i="11"/>
  <c r="C46" i="11"/>
  <c r="D45" i="11"/>
  <c r="G44" i="11"/>
  <c r="P43" i="11"/>
  <c r="O43" i="11"/>
  <c r="N43" i="11"/>
  <c r="M43" i="11"/>
  <c r="L43" i="11"/>
  <c r="K43" i="11"/>
  <c r="J43" i="11"/>
  <c r="I43" i="11"/>
  <c r="H43" i="11"/>
  <c r="G43" i="11"/>
  <c r="F43" i="11"/>
  <c r="E43" i="11"/>
  <c r="C43" i="11"/>
  <c r="P42" i="11"/>
  <c r="O42" i="11"/>
  <c r="O44" i="11" s="1"/>
  <c r="N42" i="11"/>
  <c r="N45" i="11" s="1"/>
  <c r="M42" i="11"/>
  <c r="L42" i="11"/>
  <c r="K42" i="11"/>
  <c r="K44" i="11" s="1"/>
  <c r="J42" i="11"/>
  <c r="J45" i="11" s="1"/>
  <c r="I42" i="11"/>
  <c r="H42" i="11"/>
  <c r="G42" i="11"/>
  <c r="F42" i="11"/>
  <c r="F45" i="11" s="1"/>
  <c r="E42" i="11"/>
  <c r="C42" i="11"/>
  <c r="Q40" i="11"/>
  <c r="Q39" i="11"/>
  <c r="Q38" i="11"/>
  <c r="P37" i="11"/>
  <c r="O37" i="11"/>
  <c r="N37" i="11"/>
  <c r="M37" i="11"/>
  <c r="L37" i="11"/>
  <c r="K37" i="11"/>
  <c r="J37" i="11"/>
  <c r="I37" i="11"/>
  <c r="H37" i="11"/>
  <c r="G37" i="11"/>
  <c r="F37" i="11"/>
  <c r="E37" i="11"/>
  <c r="J34" i="11"/>
  <c r="J55" i="11" s="1"/>
  <c r="H34" i="11"/>
  <c r="H61" i="11" s="1"/>
  <c r="P33" i="11"/>
  <c r="P34" i="11" s="1"/>
  <c r="O33" i="11"/>
  <c r="O34" i="11" s="1"/>
  <c r="O55" i="11" s="1"/>
  <c r="N33" i="11"/>
  <c r="N34" i="11" s="1"/>
  <c r="M33" i="11"/>
  <c r="M34" i="11" s="1"/>
  <c r="L33" i="11"/>
  <c r="L34" i="11" s="1"/>
  <c r="K33" i="11"/>
  <c r="K34" i="11" s="1"/>
  <c r="J33" i="11"/>
  <c r="I33" i="11"/>
  <c r="I34" i="11" s="1"/>
  <c r="H33" i="11"/>
  <c r="G33" i="11"/>
  <c r="G34" i="11" s="1"/>
  <c r="F33" i="11"/>
  <c r="F34" i="11" s="1"/>
  <c r="F57" i="11" s="1"/>
  <c r="E33" i="11"/>
  <c r="E34" i="11" s="1"/>
  <c r="C33" i="11"/>
  <c r="C34" i="11" s="1"/>
  <c r="C61" i="11" s="1"/>
  <c r="R32" i="11"/>
  <c r="Q32" i="11"/>
  <c r="Q31" i="11"/>
  <c r="R31" i="11" s="1"/>
  <c r="R30" i="11"/>
  <c r="Q30" i="11"/>
  <c r="L45" i="11" l="1"/>
  <c r="E45" i="11"/>
  <c r="M45" i="11"/>
  <c r="Q58" i="11"/>
  <c r="Q59" i="11"/>
  <c r="C44" i="11"/>
  <c r="C41" i="11" s="1"/>
  <c r="C48" i="11" s="1"/>
  <c r="C49" i="11" s="1"/>
  <c r="H44" i="11"/>
  <c r="H41" i="11" s="1"/>
  <c r="H48" i="11" s="1"/>
  <c r="L44" i="11"/>
  <c r="P44" i="11"/>
  <c r="Q70" i="11"/>
  <c r="G61" i="11"/>
  <c r="G57" i="11"/>
  <c r="G55" i="11"/>
  <c r="K61" i="11"/>
  <c r="K55" i="11"/>
  <c r="K57" i="11"/>
  <c r="E57" i="11"/>
  <c r="E55" i="11"/>
  <c r="E61" i="11"/>
  <c r="I57" i="11"/>
  <c r="I55" i="11"/>
  <c r="I61" i="11"/>
  <c r="M57" i="11"/>
  <c r="M55" i="11"/>
  <c r="M61" i="11"/>
  <c r="L57" i="11"/>
  <c r="L55" i="11"/>
  <c r="Q43" i="11"/>
  <c r="M53" i="11"/>
  <c r="M74" i="11" s="1"/>
  <c r="M75" i="11" s="1"/>
  <c r="N56" i="11"/>
  <c r="J56" i="11"/>
  <c r="F56" i="11"/>
  <c r="O56" i="11"/>
  <c r="O74" i="11" s="1"/>
  <c r="O75" i="11" s="1"/>
  <c r="K56" i="11"/>
  <c r="G56" i="11"/>
  <c r="L56" i="11"/>
  <c r="Q33" i="11"/>
  <c r="R33" i="11" s="1"/>
  <c r="F61" i="11"/>
  <c r="P57" i="11"/>
  <c r="P55" i="11"/>
  <c r="N61" i="11"/>
  <c r="E41" i="11"/>
  <c r="E48" i="11" s="1"/>
  <c r="E44" i="11"/>
  <c r="I44" i="11"/>
  <c r="M44" i="11"/>
  <c r="I45" i="11"/>
  <c r="O54" i="11"/>
  <c r="J54" i="11"/>
  <c r="J53" i="11"/>
  <c r="M54" i="11"/>
  <c r="I56" i="11"/>
  <c r="P61" i="11"/>
  <c r="G65" i="11"/>
  <c r="O65" i="11"/>
  <c r="O61" i="11"/>
  <c r="H57" i="11"/>
  <c r="H55" i="11"/>
  <c r="G45" i="11"/>
  <c r="G41" i="11" s="1"/>
  <c r="G48" i="11" s="1"/>
  <c r="K45" i="11"/>
  <c r="K41" i="11" s="1"/>
  <c r="K48" i="11" s="1"/>
  <c r="O45" i="11"/>
  <c r="O41" i="11" s="1"/>
  <c r="O48" i="11" s="1"/>
  <c r="Q46" i="11"/>
  <c r="F54" i="11"/>
  <c r="F53" i="11"/>
  <c r="N54" i="11"/>
  <c r="N53" i="11"/>
  <c r="E56" i="11"/>
  <c r="M56" i="11"/>
  <c r="O57" i="11"/>
  <c r="Q60" i="11"/>
  <c r="L61" i="11"/>
  <c r="Q62" i="11"/>
  <c r="Q63" i="11"/>
  <c r="C57" i="11"/>
  <c r="C74" i="11" s="1"/>
  <c r="C75" i="11" s="1"/>
  <c r="C55" i="11"/>
  <c r="E74" i="11"/>
  <c r="E75" i="11" s="1"/>
  <c r="E53" i="11"/>
  <c r="Q69" i="11"/>
  <c r="J61" i="11"/>
  <c r="C45" i="11"/>
  <c r="L41" i="11"/>
  <c r="L48" i="11" s="1"/>
  <c r="H45" i="11"/>
  <c r="P45" i="11"/>
  <c r="P41" i="11" s="1"/>
  <c r="P48" i="11" s="1"/>
  <c r="I53" i="11"/>
  <c r="F55" i="11"/>
  <c r="N55" i="11"/>
  <c r="N74" i="11" s="1"/>
  <c r="N75" i="11" s="1"/>
  <c r="H56" i="11"/>
  <c r="P56" i="11"/>
  <c r="J57" i="11"/>
  <c r="M65" i="11"/>
  <c r="I65" i="11"/>
  <c r="E65" i="11"/>
  <c r="N65" i="11"/>
  <c r="J65" i="11"/>
  <c r="F65" i="11"/>
  <c r="L65" i="11"/>
  <c r="Q72" i="11"/>
  <c r="Q37" i="11"/>
  <c r="F44" i="11"/>
  <c r="F41" i="11" s="1"/>
  <c r="F48" i="11" s="1"/>
  <c r="J44" i="11"/>
  <c r="J41" i="11" s="1"/>
  <c r="J48" i="11" s="1"/>
  <c r="N44" i="11"/>
  <c r="N41" i="11" s="1"/>
  <c r="N48" i="11" s="1"/>
  <c r="H52" i="11"/>
  <c r="L52" i="11"/>
  <c r="P52" i="11"/>
  <c r="Q42" i="11"/>
  <c r="G52" i="11"/>
  <c r="K52" i="11"/>
  <c r="F74" i="11" l="1"/>
  <c r="F75" i="11" s="1"/>
  <c r="J74" i="11"/>
  <c r="J75" i="11" s="1"/>
  <c r="M41" i="11"/>
  <c r="M48" i="11" s="1"/>
  <c r="M49" i="11" s="1"/>
  <c r="I74" i="11"/>
  <c r="I75" i="11" s="1"/>
  <c r="I41" i="11"/>
  <c r="I48" i="11" s="1"/>
  <c r="N49" i="11"/>
  <c r="K49" i="11"/>
  <c r="J49" i="11"/>
  <c r="G49" i="11"/>
  <c r="I49" i="11"/>
  <c r="P49" i="11"/>
  <c r="C76" i="11"/>
  <c r="C50" i="11"/>
  <c r="O49" i="11"/>
  <c r="G54" i="11"/>
  <c r="G53" i="11"/>
  <c r="H53" i="11"/>
  <c r="H74" i="11"/>
  <c r="H75" i="11" s="1"/>
  <c r="H54" i="11"/>
  <c r="Q65" i="11"/>
  <c r="Q52" i="11"/>
  <c r="F49" i="11"/>
  <c r="H49" i="11"/>
  <c r="L49" i="11"/>
  <c r="Q45" i="11"/>
  <c r="Q61" i="11"/>
  <c r="Q55" i="11"/>
  <c r="P53" i="11"/>
  <c r="P74" i="11"/>
  <c r="P75" i="11" s="1"/>
  <c r="P54" i="11"/>
  <c r="Q44" i="11"/>
  <c r="Q57" i="11"/>
  <c r="Q56" i="11"/>
  <c r="K54" i="11"/>
  <c r="K53" i="11"/>
  <c r="L54" i="11"/>
  <c r="L53" i="11"/>
  <c r="Q53" i="11" s="1"/>
  <c r="Q34" i="11"/>
  <c r="E49" i="11"/>
  <c r="K74" i="11" l="1"/>
  <c r="L74" i="11"/>
  <c r="L75" i="11" s="1"/>
  <c r="Q41" i="11"/>
  <c r="Q48" i="11" s="1"/>
  <c r="K75" i="11"/>
  <c r="R34" i="11"/>
  <c r="Q49" i="11"/>
  <c r="L50" i="11"/>
  <c r="F76" i="11"/>
  <c r="F50" i="11"/>
  <c r="M76" i="11"/>
  <c r="M50" i="11"/>
  <c r="Q54" i="11"/>
  <c r="Q74" i="11" s="1"/>
  <c r="G50" i="11"/>
  <c r="E76" i="11"/>
  <c r="E50" i="11"/>
  <c r="H76" i="11"/>
  <c r="H50" i="11"/>
  <c r="O76" i="11"/>
  <c r="O50" i="11"/>
  <c r="K76" i="11"/>
  <c r="K50" i="11"/>
  <c r="P76" i="11"/>
  <c r="P50" i="11"/>
  <c r="G74" i="11"/>
  <c r="C77" i="11"/>
  <c r="C79" i="11"/>
  <c r="C80" i="11" s="1"/>
  <c r="I76" i="11"/>
  <c r="I50" i="11"/>
  <c r="J76" i="11"/>
  <c r="J50" i="11"/>
  <c r="N76" i="11"/>
  <c r="N50" i="11"/>
  <c r="L76" i="11" l="1"/>
  <c r="L77" i="11" s="1"/>
  <c r="L79" i="11" s="1"/>
  <c r="L80" i="11" s="1"/>
  <c r="Q75" i="11"/>
  <c r="P77" i="11"/>
  <c r="P79" i="11" s="1"/>
  <c r="P80" i="11" s="1"/>
  <c r="J79" i="11"/>
  <c r="J80" i="11" s="1"/>
  <c r="J77" i="11"/>
  <c r="C82" i="11"/>
  <c r="O77" i="11"/>
  <c r="O79" i="11"/>
  <c r="O80" i="11" s="1"/>
  <c r="E77" i="11"/>
  <c r="E79" i="11" s="1"/>
  <c r="E80" i="11" s="1"/>
  <c r="Q76" i="11"/>
  <c r="Q50" i="11"/>
  <c r="G75" i="11"/>
  <c r="M77" i="11"/>
  <c r="F77" i="11"/>
  <c r="F79" i="11" s="1"/>
  <c r="F80" i="11" s="1"/>
  <c r="N77" i="11"/>
  <c r="I77" i="11"/>
  <c r="I79" i="11" s="1"/>
  <c r="I80" i="11" s="1"/>
  <c r="K77" i="11"/>
  <c r="K79" i="11"/>
  <c r="K80" i="11" s="1"/>
  <c r="H77" i="11"/>
  <c r="H79" i="11"/>
  <c r="H80" i="11" s="1"/>
  <c r="G76" i="11"/>
  <c r="K82" i="11" l="1"/>
  <c r="H82" i="11"/>
  <c r="J82" i="11"/>
  <c r="P82" i="11"/>
  <c r="G77" i="11"/>
  <c r="N79" i="11"/>
  <c r="N80" i="11" s="1"/>
  <c r="M79" i="11"/>
  <c r="M80" i="11" s="1"/>
  <c r="O82" i="11"/>
  <c r="I82" i="11"/>
  <c r="F82" i="11"/>
  <c r="E82" i="11"/>
  <c r="L82" i="11"/>
  <c r="Q77" i="11" l="1"/>
  <c r="N82" i="11"/>
  <c r="G79" i="11"/>
  <c r="G80" i="11" s="1"/>
  <c r="M82" i="11"/>
  <c r="Q79" i="11" l="1"/>
  <c r="Q80" i="11" s="1"/>
  <c r="G82" i="11"/>
  <c r="Q82" i="11" l="1"/>
  <c r="P72" i="1" l="1"/>
  <c r="O72" i="1"/>
  <c r="N72" i="1"/>
  <c r="M72" i="1"/>
  <c r="L72" i="1"/>
  <c r="K72" i="1"/>
  <c r="J72" i="1"/>
  <c r="I72" i="1"/>
  <c r="H72" i="1"/>
  <c r="G72" i="1"/>
  <c r="F72" i="1"/>
  <c r="E72" i="1"/>
  <c r="P71" i="1"/>
  <c r="O71" i="1"/>
  <c r="N71" i="1"/>
  <c r="M71" i="1"/>
  <c r="L71" i="1"/>
  <c r="K71" i="1"/>
  <c r="J71" i="1"/>
  <c r="I71" i="1"/>
  <c r="H71" i="1"/>
  <c r="G71" i="1"/>
  <c r="F71" i="1"/>
  <c r="E71" i="1"/>
  <c r="P67" i="1"/>
  <c r="O67" i="1"/>
  <c r="N67" i="1"/>
  <c r="M67" i="1"/>
  <c r="L67" i="1"/>
  <c r="K67" i="1"/>
  <c r="J67" i="1"/>
  <c r="I67" i="1"/>
  <c r="H67" i="1"/>
  <c r="G67" i="1"/>
  <c r="F67" i="1"/>
  <c r="E67" i="1"/>
  <c r="P64" i="1"/>
  <c r="O64" i="1"/>
  <c r="N64" i="1"/>
  <c r="M64" i="1"/>
  <c r="L64" i="1"/>
  <c r="K64" i="1"/>
  <c r="J64" i="1"/>
  <c r="I64" i="1"/>
  <c r="H64" i="1"/>
  <c r="G64" i="1"/>
  <c r="F64" i="1"/>
  <c r="E64" i="1"/>
  <c r="P72" i="7"/>
  <c r="O72" i="7"/>
  <c r="N72" i="7"/>
  <c r="M72" i="7"/>
  <c r="L72" i="7"/>
  <c r="K72" i="7"/>
  <c r="J72" i="7"/>
  <c r="I72" i="7"/>
  <c r="H72" i="7"/>
  <c r="G72" i="7"/>
  <c r="F72" i="7"/>
  <c r="E72" i="7"/>
  <c r="P71" i="7"/>
  <c r="O71" i="7"/>
  <c r="N71" i="7"/>
  <c r="M71" i="7"/>
  <c r="L71" i="7"/>
  <c r="K71" i="7"/>
  <c r="J71" i="7"/>
  <c r="I71" i="7"/>
  <c r="H71" i="7"/>
  <c r="G71" i="7"/>
  <c r="F71" i="7"/>
  <c r="E71" i="7"/>
  <c r="P67" i="7"/>
  <c r="O67" i="7"/>
  <c r="N67" i="7"/>
  <c r="M67" i="7"/>
  <c r="L67" i="7"/>
  <c r="K67" i="7"/>
  <c r="J67" i="7"/>
  <c r="I67" i="7"/>
  <c r="H67" i="7"/>
  <c r="G67" i="7"/>
  <c r="F67" i="7"/>
  <c r="E67" i="7"/>
  <c r="P64" i="7"/>
  <c r="O64" i="7"/>
  <c r="N64" i="7"/>
  <c r="M64" i="7"/>
  <c r="L64" i="7"/>
  <c r="K64" i="7"/>
  <c r="J64" i="7"/>
  <c r="I64" i="7"/>
  <c r="H64" i="7"/>
  <c r="G64" i="7"/>
  <c r="F64" i="7"/>
  <c r="E64" i="7"/>
  <c r="P68" i="1"/>
  <c r="O68" i="1"/>
  <c r="N68" i="1"/>
  <c r="M68" i="1"/>
  <c r="L68" i="1"/>
  <c r="K68" i="1"/>
  <c r="J68" i="1"/>
  <c r="I68" i="1"/>
  <c r="H68" i="1"/>
  <c r="G68" i="1"/>
  <c r="F68" i="1"/>
  <c r="E68" i="1"/>
  <c r="P68" i="7"/>
  <c r="O68" i="7"/>
  <c r="N68" i="7"/>
  <c r="M68" i="7"/>
  <c r="L68" i="7"/>
  <c r="K68" i="7"/>
  <c r="J68" i="7"/>
  <c r="I68" i="7"/>
  <c r="H68" i="7"/>
  <c r="G68" i="7"/>
  <c r="F68" i="7"/>
  <c r="E68" i="7"/>
  <c r="P66" i="1"/>
  <c r="O66" i="1"/>
  <c r="N66" i="1"/>
  <c r="M66" i="1"/>
  <c r="L66" i="1"/>
  <c r="K66" i="1"/>
  <c r="J66" i="1"/>
  <c r="I66" i="1"/>
  <c r="H66" i="1"/>
  <c r="G66" i="1"/>
  <c r="F66" i="1"/>
  <c r="E66" i="1"/>
  <c r="P66" i="7"/>
  <c r="O66" i="7"/>
  <c r="N66" i="7"/>
  <c r="M66" i="7"/>
  <c r="L66" i="7"/>
  <c r="K66" i="7"/>
  <c r="J66" i="7"/>
  <c r="I66" i="7"/>
  <c r="H66" i="7"/>
  <c r="G66" i="7"/>
  <c r="F66" i="7"/>
  <c r="E66" i="7"/>
  <c r="P47" i="1"/>
  <c r="O47" i="1"/>
  <c r="N47" i="1"/>
  <c r="M47" i="1"/>
  <c r="L47" i="1"/>
  <c r="K47" i="1"/>
  <c r="J47" i="1"/>
  <c r="I47" i="1"/>
  <c r="H47" i="1"/>
  <c r="G47" i="1"/>
  <c r="F47" i="1"/>
  <c r="E47" i="1"/>
  <c r="P47" i="7"/>
  <c r="O47" i="7"/>
  <c r="N47" i="7"/>
  <c r="M47" i="7"/>
  <c r="L47" i="7"/>
  <c r="K47" i="7"/>
  <c r="J47" i="7"/>
  <c r="I47" i="7"/>
  <c r="H47" i="7"/>
  <c r="G47" i="7"/>
  <c r="F47" i="7"/>
  <c r="E47" i="7"/>
  <c r="P38" i="7"/>
  <c r="P37" i="7" s="1"/>
  <c r="O38" i="7"/>
  <c r="O37" i="7" s="1"/>
  <c r="N38" i="7"/>
  <c r="N37" i="7" s="1"/>
  <c r="M38" i="7"/>
  <c r="M37" i="7" s="1"/>
  <c r="L38" i="7"/>
  <c r="L37" i="7" s="1"/>
  <c r="K38" i="7"/>
  <c r="K37" i="7" s="1"/>
  <c r="J38" i="7"/>
  <c r="J37" i="7" s="1"/>
  <c r="I38" i="7"/>
  <c r="I37" i="7" s="1"/>
  <c r="H38" i="7"/>
  <c r="H37" i="7" s="1"/>
  <c r="G38" i="7"/>
  <c r="G37" i="7" s="1"/>
  <c r="F38" i="7"/>
  <c r="F37" i="7" s="1"/>
  <c r="E33" i="1" l="1"/>
  <c r="T66" i="7" l="1"/>
  <c r="P71" i="8"/>
  <c r="O71" i="8"/>
  <c r="N71" i="8"/>
  <c r="M71" i="8"/>
  <c r="L71" i="8"/>
  <c r="K71" i="8"/>
  <c r="J71" i="8"/>
  <c r="I71" i="8"/>
  <c r="H71" i="8"/>
  <c r="G71" i="8"/>
  <c r="F71" i="8"/>
  <c r="E71" i="8"/>
  <c r="P68" i="8"/>
  <c r="O68" i="8"/>
  <c r="M68" i="8"/>
  <c r="L68" i="8"/>
  <c r="K68" i="8"/>
  <c r="J68" i="8"/>
  <c r="I68" i="8"/>
  <c r="G68" i="8"/>
  <c r="F68" i="8"/>
  <c r="E68" i="8"/>
  <c r="P67" i="8"/>
  <c r="O67" i="8"/>
  <c r="N67" i="8"/>
  <c r="M67" i="8"/>
  <c r="L67" i="8"/>
  <c r="K67" i="8"/>
  <c r="J67" i="8"/>
  <c r="I67" i="8"/>
  <c r="H67" i="8"/>
  <c r="G67" i="8"/>
  <c r="F67" i="8"/>
  <c r="E67" i="8"/>
  <c r="Q66" i="8"/>
  <c r="P66" i="8"/>
  <c r="O66" i="8"/>
  <c r="N66" i="8"/>
  <c r="M66" i="8"/>
  <c r="L66" i="8"/>
  <c r="K66" i="8"/>
  <c r="J66" i="8"/>
  <c r="I66" i="8"/>
  <c r="H66" i="8"/>
  <c r="G66" i="8"/>
  <c r="F66" i="8"/>
  <c r="E66" i="8"/>
  <c r="P64" i="8"/>
  <c r="O64" i="8"/>
  <c r="N64" i="8"/>
  <c r="M64" i="8"/>
  <c r="L64" i="8"/>
  <c r="K64" i="8"/>
  <c r="J64" i="8"/>
  <c r="I64" i="8"/>
  <c r="H64" i="8"/>
  <c r="G64" i="8"/>
  <c r="F64" i="8"/>
  <c r="E64" i="8"/>
  <c r="P47" i="8"/>
  <c r="O47" i="8"/>
  <c r="N47" i="8"/>
  <c r="M47" i="8"/>
  <c r="L47" i="8"/>
  <c r="K47" i="8"/>
  <c r="J47" i="8"/>
  <c r="I47" i="8"/>
  <c r="H47" i="8"/>
  <c r="G47" i="8"/>
  <c r="F47" i="8"/>
  <c r="E47" i="8"/>
  <c r="P32" i="8"/>
  <c r="O32" i="8"/>
  <c r="N32" i="8"/>
  <c r="M32" i="8"/>
  <c r="L32" i="8"/>
  <c r="K32" i="8"/>
  <c r="J32" i="8"/>
  <c r="I32" i="8"/>
  <c r="H32" i="8"/>
  <c r="G32" i="8"/>
  <c r="F32" i="8"/>
  <c r="E32" i="8"/>
  <c r="P31" i="8"/>
  <c r="O31" i="8"/>
  <c r="N31" i="8"/>
  <c r="M31" i="8"/>
  <c r="L31" i="8"/>
  <c r="K31" i="8"/>
  <c r="J31" i="8"/>
  <c r="I31" i="8"/>
  <c r="H31" i="8"/>
  <c r="G31" i="8"/>
  <c r="F31" i="8"/>
  <c r="E31" i="8"/>
  <c r="P30" i="8"/>
  <c r="O30" i="8"/>
  <c r="N30" i="8"/>
  <c r="M30" i="8"/>
  <c r="L30" i="8"/>
  <c r="K30" i="8"/>
  <c r="J30" i="8"/>
  <c r="I30" i="8"/>
  <c r="H30" i="8"/>
  <c r="G30" i="8"/>
  <c r="F30" i="8"/>
  <c r="E30" i="8"/>
  <c r="E37" i="7"/>
  <c r="P73" i="7"/>
  <c r="O73" i="7"/>
  <c r="N73" i="7"/>
  <c r="M73" i="7"/>
  <c r="L73" i="7"/>
  <c r="K73" i="7"/>
  <c r="J73" i="7"/>
  <c r="I73" i="7"/>
  <c r="H73" i="7"/>
  <c r="G73" i="7"/>
  <c r="F73" i="7"/>
  <c r="E73" i="7"/>
  <c r="Q71" i="7"/>
  <c r="P70" i="7"/>
  <c r="O70" i="7"/>
  <c r="N70" i="7"/>
  <c r="M70" i="7"/>
  <c r="L70" i="7"/>
  <c r="K70" i="7"/>
  <c r="J70" i="7"/>
  <c r="I70" i="7"/>
  <c r="H70" i="7"/>
  <c r="G70" i="7"/>
  <c r="F70" i="7"/>
  <c r="E70" i="7"/>
  <c r="E69" i="7"/>
  <c r="N68" i="8"/>
  <c r="Q67" i="7"/>
  <c r="P65" i="7"/>
  <c r="Q64" i="7"/>
  <c r="P63" i="7"/>
  <c r="O63" i="7"/>
  <c r="N63" i="7"/>
  <c r="M63" i="7"/>
  <c r="L63" i="7"/>
  <c r="K63" i="7"/>
  <c r="J63" i="7"/>
  <c r="I63" i="7"/>
  <c r="H63" i="7"/>
  <c r="G63" i="7"/>
  <c r="F63" i="7"/>
  <c r="E63" i="7"/>
  <c r="P62" i="7"/>
  <c r="O62" i="7"/>
  <c r="N62" i="7"/>
  <c r="M62" i="7"/>
  <c r="L62" i="7"/>
  <c r="K62" i="7"/>
  <c r="J62" i="7"/>
  <c r="I62" i="7"/>
  <c r="H62" i="7"/>
  <c r="G62" i="7"/>
  <c r="F62" i="7"/>
  <c r="E62" i="7"/>
  <c r="P60" i="7"/>
  <c r="O60" i="7"/>
  <c r="N60" i="7"/>
  <c r="M60" i="7"/>
  <c r="L60" i="7"/>
  <c r="K60" i="7"/>
  <c r="J60" i="7"/>
  <c r="I60" i="7"/>
  <c r="H60" i="7"/>
  <c r="G60" i="7"/>
  <c r="F60" i="7"/>
  <c r="E60" i="7"/>
  <c r="P59" i="7"/>
  <c r="O59" i="7"/>
  <c r="N59" i="7"/>
  <c r="M59" i="7"/>
  <c r="L59" i="7"/>
  <c r="K59" i="7"/>
  <c r="J59" i="7"/>
  <c r="I59" i="7"/>
  <c r="H59" i="7"/>
  <c r="G59" i="7"/>
  <c r="F59" i="7"/>
  <c r="E59" i="7"/>
  <c r="P58" i="7"/>
  <c r="O58" i="7"/>
  <c r="N58" i="7"/>
  <c r="M58" i="7"/>
  <c r="L58" i="7"/>
  <c r="K58" i="7"/>
  <c r="J58" i="7"/>
  <c r="I58" i="7"/>
  <c r="H58" i="7"/>
  <c r="G58" i="7"/>
  <c r="F58" i="7"/>
  <c r="E58" i="7"/>
  <c r="P56" i="7"/>
  <c r="P52" i="7"/>
  <c r="Q47" i="7"/>
  <c r="P46" i="7"/>
  <c r="O46" i="7"/>
  <c r="N46" i="7"/>
  <c r="M46" i="7"/>
  <c r="L46" i="7"/>
  <c r="K46" i="7"/>
  <c r="J46" i="7"/>
  <c r="I46" i="7"/>
  <c r="H46" i="7"/>
  <c r="G46" i="7"/>
  <c r="F46" i="7"/>
  <c r="E46" i="7"/>
  <c r="P43" i="7"/>
  <c r="O43" i="7"/>
  <c r="N43" i="7"/>
  <c r="M43" i="7"/>
  <c r="L43" i="7"/>
  <c r="K43" i="7"/>
  <c r="J43" i="7"/>
  <c r="I43" i="7"/>
  <c r="H43" i="7"/>
  <c r="G43" i="7"/>
  <c r="F43" i="7"/>
  <c r="E43" i="7"/>
  <c r="P42" i="7"/>
  <c r="O42" i="7"/>
  <c r="N42" i="7"/>
  <c r="M42" i="7"/>
  <c r="L42" i="7"/>
  <c r="K42" i="7"/>
  <c r="J42" i="7"/>
  <c r="I42" i="7"/>
  <c r="H42" i="7"/>
  <c r="G42" i="7"/>
  <c r="F42" i="7"/>
  <c r="E42" i="7"/>
  <c r="P33" i="7"/>
  <c r="P34" i="7" s="1"/>
  <c r="O33" i="7"/>
  <c r="O34" i="7" s="1"/>
  <c r="N33" i="7"/>
  <c r="N34" i="7" s="1"/>
  <c r="M33" i="7"/>
  <c r="M34" i="7" s="1"/>
  <c r="L33" i="7"/>
  <c r="L34" i="7" s="1"/>
  <c r="K33" i="7"/>
  <c r="K34" i="7" s="1"/>
  <c r="K57" i="7" s="1"/>
  <c r="J33" i="7"/>
  <c r="J34" i="7" s="1"/>
  <c r="I33" i="7"/>
  <c r="I34" i="7" s="1"/>
  <c r="H33" i="7"/>
  <c r="H34" i="7" s="1"/>
  <c r="H61" i="7" s="1"/>
  <c r="G33" i="7"/>
  <c r="G34" i="7" s="1"/>
  <c r="F33" i="7"/>
  <c r="F34" i="7" s="1"/>
  <c r="E33" i="7"/>
  <c r="E34" i="7" s="1"/>
  <c r="C34" i="7"/>
  <c r="Q32" i="7"/>
  <c r="R32" i="7" s="1"/>
  <c r="Q31" i="7"/>
  <c r="R31" i="7" s="1"/>
  <c r="Q30" i="7"/>
  <c r="R30" i="7" s="1"/>
  <c r="G52" i="7" l="1"/>
  <c r="K52" i="7"/>
  <c r="E44" i="7"/>
  <c r="I45" i="7"/>
  <c r="M44" i="7"/>
  <c r="H65" i="7"/>
  <c r="F52" i="7"/>
  <c r="F54" i="7" s="1"/>
  <c r="P33" i="8"/>
  <c r="M52" i="7"/>
  <c r="K65" i="7"/>
  <c r="G33" i="8"/>
  <c r="O33" i="8"/>
  <c r="H68" i="8"/>
  <c r="F55" i="7"/>
  <c r="G44" i="7"/>
  <c r="O61" i="7"/>
  <c r="K61" i="7"/>
  <c r="H33" i="8"/>
  <c r="L33" i="8"/>
  <c r="P54" i="7"/>
  <c r="I52" i="7"/>
  <c r="N52" i="7"/>
  <c r="O65" i="7"/>
  <c r="E52" i="7"/>
  <c r="J52" i="7"/>
  <c r="O52" i="7"/>
  <c r="I56" i="7"/>
  <c r="G65" i="7"/>
  <c r="F69" i="7"/>
  <c r="K33" i="8"/>
  <c r="I33" i="8"/>
  <c r="M33" i="8"/>
  <c r="F33" i="8"/>
  <c r="J33" i="8"/>
  <c r="N33" i="8"/>
  <c r="E33" i="8"/>
  <c r="Q59" i="7"/>
  <c r="O44" i="7"/>
  <c r="Q73" i="7"/>
  <c r="Q58" i="7"/>
  <c r="O55" i="7"/>
  <c r="G61" i="7"/>
  <c r="G55" i="7"/>
  <c r="Q43" i="7"/>
  <c r="I44" i="7"/>
  <c r="J45" i="7"/>
  <c r="N45" i="7"/>
  <c r="Q70" i="7"/>
  <c r="E45" i="7"/>
  <c r="H44" i="7"/>
  <c r="P45" i="7"/>
  <c r="E57" i="7"/>
  <c r="E55" i="7"/>
  <c r="E61" i="7"/>
  <c r="M57" i="7"/>
  <c r="M55" i="7"/>
  <c r="M61" i="7"/>
  <c r="I57" i="7"/>
  <c r="I55" i="7"/>
  <c r="I61" i="7"/>
  <c r="N61" i="7"/>
  <c r="N55" i="7"/>
  <c r="N57" i="7"/>
  <c r="Q33" i="7"/>
  <c r="R33" i="7" s="1"/>
  <c r="J61" i="7"/>
  <c r="P57" i="7"/>
  <c r="P55" i="7"/>
  <c r="P61" i="7"/>
  <c r="L57" i="7"/>
  <c r="L55" i="7"/>
  <c r="K44" i="7"/>
  <c r="F45" i="7"/>
  <c r="J55" i="7"/>
  <c r="L56" i="7"/>
  <c r="F44" i="7"/>
  <c r="N44" i="7"/>
  <c r="L44" i="7"/>
  <c r="H45" i="7"/>
  <c r="M45" i="7"/>
  <c r="P53" i="7"/>
  <c r="E56" i="7"/>
  <c r="M56" i="7"/>
  <c r="G57" i="7"/>
  <c r="O57" i="7"/>
  <c r="Q60" i="7"/>
  <c r="L61" i="7"/>
  <c r="Q62" i="7"/>
  <c r="Q63" i="7"/>
  <c r="Q37" i="7"/>
  <c r="G45" i="7"/>
  <c r="K45" i="7"/>
  <c r="O45" i="7"/>
  <c r="Q46" i="7"/>
  <c r="H56" i="7"/>
  <c r="J57" i="7"/>
  <c r="M65" i="7"/>
  <c r="I65" i="7"/>
  <c r="E65" i="7"/>
  <c r="N65" i="7"/>
  <c r="J65" i="7"/>
  <c r="F65" i="7"/>
  <c r="L65" i="7"/>
  <c r="Q68" i="7"/>
  <c r="F61" i="7"/>
  <c r="C41" i="7"/>
  <c r="C48" i="7" s="1"/>
  <c r="C49" i="7" s="1"/>
  <c r="C50" i="7" s="1"/>
  <c r="Q42" i="7"/>
  <c r="P44" i="7"/>
  <c r="L45" i="7"/>
  <c r="N56" i="7"/>
  <c r="J56" i="7"/>
  <c r="F56" i="7"/>
  <c r="O56" i="7"/>
  <c r="K56" i="7"/>
  <c r="G56" i="7"/>
  <c r="F57" i="7"/>
  <c r="H57" i="7"/>
  <c r="H55" i="7"/>
  <c r="J44" i="7"/>
  <c r="K55" i="7"/>
  <c r="H52" i="7"/>
  <c r="L52" i="7"/>
  <c r="E37" i="1"/>
  <c r="E37" i="8" s="1"/>
  <c r="E72" i="8" l="1"/>
  <c r="K53" i="7"/>
  <c r="G53" i="7"/>
  <c r="G54" i="7"/>
  <c r="N54" i="7"/>
  <c r="I53" i="7"/>
  <c r="N53" i="7"/>
  <c r="O53" i="7"/>
  <c r="K54" i="7"/>
  <c r="F53" i="7"/>
  <c r="M54" i="7"/>
  <c r="M53" i="7"/>
  <c r="H41" i="7"/>
  <c r="E53" i="7"/>
  <c r="J53" i="7"/>
  <c r="E41" i="7"/>
  <c r="E54" i="7"/>
  <c r="G69" i="7"/>
  <c r="O41" i="7"/>
  <c r="M41" i="7"/>
  <c r="J54" i="7"/>
  <c r="I41" i="7"/>
  <c r="O54" i="7"/>
  <c r="G41" i="7"/>
  <c r="J41" i="7"/>
  <c r="I54" i="7"/>
  <c r="Q33" i="8"/>
  <c r="Q45" i="7"/>
  <c r="L41" i="7"/>
  <c r="N41" i="7"/>
  <c r="C74" i="7"/>
  <c r="C75" i="7" s="1"/>
  <c r="Q52" i="7"/>
  <c r="F41" i="7"/>
  <c r="K41" i="7"/>
  <c r="P41" i="7"/>
  <c r="Q55" i="7"/>
  <c r="Q57" i="7"/>
  <c r="Q65" i="7"/>
  <c r="Q44" i="7"/>
  <c r="L53" i="7"/>
  <c r="L54" i="7"/>
  <c r="Q56" i="7"/>
  <c r="Q61" i="7"/>
  <c r="H53" i="7"/>
  <c r="H54" i="7"/>
  <c r="Q34" i="7"/>
  <c r="R34" i="7" s="1"/>
  <c r="P73" i="1"/>
  <c r="P73" i="8" s="1"/>
  <c r="O73" i="1"/>
  <c r="O73" i="8" s="1"/>
  <c r="N73" i="1"/>
  <c r="N73" i="8" s="1"/>
  <c r="M73" i="1"/>
  <c r="M73" i="8" s="1"/>
  <c r="L73" i="1"/>
  <c r="L73" i="8" s="1"/>
  <c r="K73" i="1"/>
  <c r="K73" i="8" s="1"/>
  <c r="J73" i="1"/>
  <c r="J73" i="8" s="1"/>
  <c r="I73" i="1"/>
  <c r="I73" i="8" s="1"/>
  <c r="H73" i="1"/>
  <c r="H73" i="8" s="1"/>
  <c r="G73" i="1"/>
  <c r="G73" i="8" s="1"/>
  <c r="F73" i="1"/>
  <c r="F73" i="8" s="1"/>
  <c r="E73" i="1"/>
  <c r="E73" i="8" s="1"/>
  <c r="P56" i="1"/>
  <c r="P56" i="8" s="1"/>
  <c r="O56" i="1"/>
  <c r="O56" i="8" s="1"/>
  <c r="M56" i="1"/>
  <c r="M56" i="8" s="1"/>
  <c r="F72" i="8" l="1"/>
  <c r="G74" i="7"/>
  <c r="G75" i="7" s="1"/>
  <c r="F74" i="7"/>
  <c r="F75" i="7" s="1"/>
  <c r="F48" i="7"/>
  <c r="M48" i="7"/>
  <c r="N48" i="7"/>
  <c r="O48" i="7"/>
  <c r="G72" i="8"/>
  <c r="E74" i="7"/>
  <c r="E75" i="7" s="1"/>
  <c r="P48" i="7"/>
  <c r="L48" i="7"/>
  <c r="J48" i="7"/>
  <c r="H69" i="7"/>
  <c r="H48" i="7"/>
  <c r="E48" i="7"/>
  <c r="K48" i="7"/>
  <c r="G48" i="7"/>
  <c r="I48" i="7"/>
  <c r="Q41" i="7"/>
  <c r="C76" i="7"/>
  <c r="C77" i="7" s="1"/>
  <c r="Q54" i="7"/>
  <c r="Q53" i="7"/>
  <c r="Q72" i="1"/>
  <c r="N56" i="1"/>
  <c r="N56" i="8" s="1"/>
  <c r="I56" i="1"/>
  <c r="I56" i="8" s="1"/>
  <c r="H56" i="1"/>
  <c r="H56" i="8" s="1"/>
  <c r="J56" i="1"/>
  <c r="J56" i="8" s="1"/>
  <c r="E56" i="1"/>
  <c r="E56" i="8" s="1"/>
  <c r="F56" i="1"/>
  <c r="F56" i="8" s="1"/>
  <c r="G56" i="1"/>
  <c r="G56" i="8" s="1"/>
  <c r="K56" i="1"/>
  <c r="K56" i="8" s="1"/>
  <c r="L56" i="1"/>
  <c r="L56" i="8" s="1"/>
  <c r="E49" i="7" l="1"/>
  <c r="E50" i="7" s="1"/>
  <c r="L49" i="7"/>
  <c r="L50" i="7" s="1"/>
  <c r="O49" i="7"/>
  <c r="O50" i="7" s="1"/>
  <c r="H72" i="8"/>
  <c r="F49" i="7"/>
  <c r="F50" i="7" s="1"/>
  <c r="I69" i="7"/>
  <c r="H74" i="7"/>
  <c r="H75" i="7" s="1"/>
  <c r="M49" i="7"/>
  <c r="M50" i="7" s="1"/>
  <c r="G49" i="7"/>
  <c r="G50" i="7" s="1"/>
  <c r="I49" i="7"/>
  <c r="I50" i="7" s="1"/>
  <c r="K49" i="7"/>
  <c r="K50" i="7" s="1"/>
  <c r="J49" i="7"/>
  <c r="J50" i="7" s="1"/>
  <c r="Q48" i="7"/>
  <c r="H49" i="7"/>
  <c r="H50" i="7" s="1"/>
  <c r="P49" i="7"/>
  <c r="P50" i="7" s="1"/>
  <c r="N49" i="7"/>
  <c r="N50" i="7" s="1"/>
  <c r="C79" i="7"/>
  <c r="C80" i="7" s="1"/>
  <c r="M52" i="1"/>
  <c r="M52" i="8" s="1"/>
  <c r="O65" i="1"/>
  <c r="O65" i="8" s="1"/>
  <c r="E76" i="7" l="1"/>
  <c r="E77" i="7" s="1"/>
  <c r="Q49" i="7"/>
  <c r="Q50" i="7" s="1"/>
  <c r="J69" i="7"/>
  <c r="I74" i="7"/>
  <c r="I75" i="7" s="1"/>
  <c r="G76" i="7"/>
  <c r="F76" i="7"/>
  <c r="I72" i="8"/>
  <c r="H76" i="7"/>
  <c r="C82" i="7"/>
  <c r="F52" i="1"/>
  <c r="J52" i="1"/>
  <c r="J52" i="8" s="1"/>
  <c r="N52" i="1"/>
  <c r="G52" i="1"/>
  <c r="K52" i="1"/>
  <c r="K52" i="8" s="1"/>
  <c r="O52" i="1"/>
  <c r="H52" i="1"/>
  <c r="L52" i="1"/>
  <c r="P52" i="1"/>
  <c r="P65" i="1"/>
  <c r="E52" i="1"/>
  <c r="I52" i="1"/>
  <c r="E65" i="1"/>
  <c r="G65" i="1"/>
  <c r="H65" i="1"/>
  <c r="I65" i="1"/>
  <c r="I65" i="8" s="1"/>
  <c r="F65" i="1"/>
  <c r="J65" i="1"/>
  <c r="K65" i="1"/>
  <c r="N65" i="1"/>
  <c r="N65" i="8" s="1"/>
  <c r="L65" i="1"/>
  <c r="M65" i="1"/>
  <c r="H65" i="8" l="1"/>
  <c r="L52" i="8"/>
  <c r="G65" i="8"/>
  <c r="H52" i="8"/>
  <c r="N52" i="8"/>
  <c r="E65" i="8"/>
  <c r="P65" i="8"/>
  <c r="O52" i="8"/>
  <c r="L65" i="8"/>
  <c r="F65" i="8"/>
  <c r="I52" i="8"/>
  <c r="G52" i="8"/>
  <c r="J65" i="8"/>
  <c r="E52" i="8"/>
  <c r="M65" i="8"/>
  <c r="K65" i="8"/>
  <c r="P52" i="8"/>
  <c r="F52" i="8"/>
  <c r="F77" i="7"/>
  <c r="H77" i="7"/>
  <c r="K69" i="7"/>
  <c r="J74" i="7"/>
  <c r="J75" i="7" s="1"/>
  <c r="J72" i="8"/>
  <c r="G77" i="7"/>
  <c r="I76" i="7"/>
  <c r="E79" i="7"/>
  <c r="E80" i="7" s="1"/>
  <c r="P43" i="1"/>
  <c r="P43" i="8" s="1"/>
  <c r="O43" i="1"/>
  <c r="O43" i="8" s="1"/>
  <c r="N43" i="1"/>
  <c r="N43" i="8" s="1"/>
  <c r="M43" i="1"/>
  <c r="M43" i="8" s="1"/>
  <c r="L43" i="1"/>
  <c r="L43" i="8" s="1"/>
  <c r="K43" i="1"/>
  <c r="K43" i="8" s="1"/>
  <c r="J43" i="1"/>
  <c r="J43" i="8" s="1"/>
  <c r="I43" i="1"/>
  <c r="I43" i="8" s="1"/>
  <c r="H43" i="1"/>
  <c r="H43" i="8" s="1"/>
  <c r="G43" i="1"/>
  <c r="G43" i="8" s="1"/>
  <c r="F43" i="1"/>
  <c r="F43" i="8" s="1"/>
  <c r="P42" i="1"/>
  <c r="P42" i="8" s="1"/>
  <c r="O42" i="1"/>
  <c r="O42" i="8" s="1"/>
  <c r="N42" i="1"/>
  <c r="N42" i="8" s="1"/>
  <c r="M42" i="1"/>
  <c r="M42" i="8" s="1"/>
  <c r="L42" i="1"/>
  <c r="L42" i="8" s="1"/>
  <c r="K42" i="1"/>
  <c r="K42" i="8" s="1"/>
  <c r="J42" i="1"/>
  <c r="J42" i="8" s="1"/>
  <c r="I42" i="1"/>
  <c r="I42" i="8" s="1"/>
  <c r="H42" i="1"/>
  <c r="H42" i="8" s="1"/>
  <c r="G42" i="1"/>
  <c r="G42" i="8" s="1"/>
  <c r="F42" i="1"/>
  <c r="F42" i="8" s="1"/>
  <c r="E43" i="1"/>
  <c r="E43" i="8" s="1"/>
  <c r="E42" i="1"/>
  <c r="E42" i="8" s="1"/>
  <c r="P37" i="1"/>
  <c r="P37" i="8" s="1"/>
  <c r="O37" i="1"/>
  <c r="O37" i="8" s="1"/>
  <c r="N37" i="1"/>
  <c r="N37" i="8" s="1"/>
  <c r="M37" i="1"/>
  <c r="M37" i="8" s="1"/>
  <c r="L37" i="1"/>
  <c r="L37" i="8" s="1"/>
  <c r="K37" i="1"/>
  <c r="K37" i="8" s="1"/>
  <c r="J37" i="1"/>
  <c r="J37" i="8" s="1"/>
  <c r="I37" i="1"/>
  <c r="I37" i="8" s="1"/>
  <c r="H37" i="1"/>
  <c r="H37" i="8" s="1"/>
  <c r="G37" i="1"/>
  <c r="G37" i="8" s="1"/>
  <c r="F37" i="1"/>
  <c r="F37" i="8" s="1"/>
  <c r="P46" i="1"/>
  <c r="P46" i="8" s="1"/>
  <c r="O46" i="1"/>
  <c r="O46" i="8" s="1"/>
  <c r="N46" i="1"/>
  <c r="N46" i="8" s="1"/>
  <c r="M46" i="1"/>
  <c r="M46" i="8" s="1"/>
  <c r="L46" i="1"/>
  <c r="L46" i="8" s="1"/>
  <c r="K46" i="1"/>
  <c r="K46" i="8" s="1"/>
  <c r="J46" i="1"/>
  <c r="J46" i="8" s="1"/>
  <c r="I46" i="1"/>
  <c r="I46" i="8" s="1"/>
  <c r="H46" i="1"/>
  <c r="H46" i="8" s="1"/>
  <c r="G46" i="1"/>
  <c r="G46" i="8" s="1"/>
  <c r="F46" i="1"/>
  <c r="F46" i="8" s="1"/>
  <c r="E46" i="1"/>
  <c r="E46" i="8" s="1"/>
  <c r="K72" i="8" l="1"/>
  <c r="I77" i="7"/>
  <c r="H79" i="7"/>
  <c r="H80" i="7" s="1"/>
  <c r="G79" i="7"/>
  <c r="G80" i="7" s="1"/>
  <c r="L69" i="7"/>
  <c r="K74" i="7"/>
  <c r="K75" i="7" s="1"/>
  <c r="F79" i="7"/>
  <c r="F80" i="7" s="1"/>
  <c r="J76" i="7"/>
  <c r="E82" i="7"/>
  <c r="F82" i="7" l="1"/>
  <c r="H82" i="7"/>
  <c r="J77" i="7"/>
  <c r="M69" i="7"/>
  <c r="L74" i="7"/>
  <c r="L75" i="7" s="1"/>
  <c r="K76" i="7"/>
  <c r="G82" i="7"/>
  <c r="I79" i="7"/>
  <c r="I80" i="7" s="1"/>
  <c r="L72" i="8"/>
  <c r="K77" i="7" l="1"/>
  <c r="K79" i="7" s="1"/>
  <c r="K80" i="7" s="1"/>
  <c r="M72" i="8"/>
  <c r="N69" i="7"/>
  <c r="M74" i="7"/>
  <c r="M75" i="7" s="1"/>
  <c r="I82" i="7"/>
  <c r="L76" i="7"/>
  <c r="J79" i="7"/>
  <c r="J80" i="7" s="1"/>
  <c r="C34" i="1"/>
  <c r="L77" i="7" l="1"/>
  <c r="O69" i="7"/>
  <c r="N74" i="7"/>
  <c r="N75" i="7" s="1"/>
  <c r="J82" i="7"/>
  <c r="M76" i="7"/>
  <c r="N72" i="8"/>
  <c r="K82" i="7"/>
  <c r="O72" i="8" l="1"/>
  <c r="M77" i="7"/>
  <c r="P69" i="7"/>
  <c r="O74" i="7"/>
  <c r="O75" i="7" s="1"/>
  <c r="N76" i="7"/>
  <c r="L79" i="7"/>
  <c r="L80" i="7" s="1"/>
  <c r="L82" i="7" l="1"/>
  <c r="Q72" i="7"/>
  <c r="T72" i="7" s="1"/>
  <c r="P74" i="7"/>
  <c r="P75" i="7" s="1"/>
  <c r="Q69" i="7"/>
  <c r="M79" i="7"/>
  <c r="M80" i="7" s="1"/>
  <c r="N77" i="7"/>
  <c r="O76" i="7"/>
  <c r="P72" i="8"/>
  <c r="N79" i="7" l="1"/>
  <c r="M82" i="7"/>
  <c r="Q72" i="8"/>
  <c r="P76" i="7"/>
  <c r="Q74" i="7"/>
  <c r="Q75" i="7" s="1"/>
  <c r="O77" i="7"/>
  <c r="N82" i="7" l="1"/>
  <c r="N80" i="7"/>
  <c r="Q76" i="7"/>
  <c r="O79" i="7"/>
  <c r="O80" i="7" s="1"/>
  <c r="P77" i="7"/>
  <c r="P79" i="7" l="1"/>
  <c r="Q77" i="7"/>
  <c r="O82" i="7"/>
  <c r="P82" i="7" l="1"/>
  <c r="P80" i="7"/>
  <c r="Q79" i="7"/>
  <c r="Q80" i="7" s="1"/>
  <c r="Q82" i="7" l="1"/>
  <c r="E69" i="1" l="1"/>
  <c r="E69" i="8" s="1"/>
  <c r="P70" i="1"/>
  <c r="O70" i="1"/>
  <c r="N70" i="1"/>
  <c r="M70" i="1"/>
  <c r="L70" i="1"/>
  <c r="K70" i="1"/>
  <c r="J70" i="1"/>
  <c r="I70" i="1"/>
  <c r="H70" i="1"/>
  <c r="G70" i="1"/>
  <c r="F70" i="1"/>
  <c r="E70" i="1"/>
  <c r="E70" i="8" s="1"/>
  <c r="P63" i="1"/>
  <c r="O63" i="1"/>
  <c r="N63" i="1"/>
  <c r="M63" i="1"/>
  <c r="L63" i="1"/>
  <c r="K63" i="1"/>
  <c r="J63" i="1"/>
  <c r="I63" i="1"/>
  <c r="H63" i="1"/>
  <c r="G63" i="1"/>
  <c r="F63" i="1"/>
  <c r="E63" i="1"/>
  <c r="E63" i="8" s="1"/>
  <c r="Q68" i="1"/>
  <c r="P58" i="1"/>
  <c r="O58" i="1"/>
  <c r="N58" i="1"/>
  <c r="M58" i="1"/>
  <c r="L58" i="1"/>
  <c r="K58" i="1"/>
  <c r="J58" i="1"/>
  <c r="I58" i="1"/>
  <c r="H58" i="1"/>
  <c r="G58" i="1"/>
  <c r="F58" i="1"/>
  <c r="F58" i="8" s="1"/>
  <c r="E58" i="1"/>
  <c r="P62" i="1"/>
  <c r="O62" i="1"/>
  <c r="N62" i="1"/>
  <c r="M62" i="1"/>
  <c r="L62" i="1"/>
  <c r="K62" i="1"/>
  <c r="J62" i="1"/>
  <c r="I62" i="1"/>
  <c r="H62" i="1"/>
  <c r="G62" i="1"/>
  <c r="F62" i="1"/>
  <c r="F62" i="8" s="1"/>
  <c r="E62" i="1"/>
  <c r="P60" i="1"/>
  <c r="O60" i="1"/>
  <c r="N60" i="1"/>
  <c r="M60" i="1"/>
  <c r="L60" i="1"/>
  <c r="K60" i="1"/>
  <c r="J60" i="1"/>
  <c r="I60" i="1"/>
  <c r="H60" i="1"/>
  <c r="G60" i="1"/>
  <c r="E60" i="1"/>
  <c r="F60" i="1"/>
  <c r="P59" i="1"/>
  <c r="O59" i="1"/>
  <c r="N59" i="1"/>
  <c r="M59" i="1"/>
  <c r="L59" i="1"/>
  <c r="K59" i="1"/>
  <c r="J59" i="1"/>
  <c r="I59" i="1"/>
  <c r="H59" i="1"/>
  <c r="G59" i="1"/>
  <c r="F59" i="1"/>
  <c r="E59" i="1"/>
  <c r="C74" i="1"/>
  <c r="C75" i="1" s="1"/>
  <c r="Q73" i="1"/>
  <c r="Q71" i="1"/>
  <c r="Q67" i="1"/>
  <c r="Q64" i="1"/>
  <c r="P44" i="1"/>
  <c r="P44" i="8" s="1"/>
  <c r="O44" i="1"/>
  <c r="N44" i="1"/>
  <c r="M44" i="1"/>
  <c r="L44" i="1"/>
  <c r="K44" i="1"/>
  <c r="J44" i="1"/>
  <c r="I44" i="1"/>
  <c r="H44" i="1"/>
  <c r="G44" i="1"/>
  <c r="F44" i="1"/>
  <c r="E44" i="1"/>
  <c r="Q47" i="1"/>
  <c r="Q46" i="1"/>
  <c r="Q43" i="1"/>
  <c r="Q42" i="1"/>
  <c r="G44" i="8" l="1"/>
  <c r="O44" i="8"/>
  <c r="E59" i="8"/>
  <c r="M59" i="8"/>
  <c r="F60" i="8"/>
  <c r="M60" i="8"/>
  <c r="I62" i="8"/>
  <c r="M62" i="8"/>
  <c r="I58" i="8"/>
  <c r="M58" i="8"/>
  <c r="H63" i="8"/>
  <c r="P63" i="8"/>
  <c r="P70" i="8"/>
  <c r="T47" i="7"/>
  <c r="Q47" i="8"/>
  <c r="F59" i="8"/>
  <c r="N59" i="8"/>
  <c r="E60" i="8"/>
  <c r="J60" i="8"/>
  <c r="N60" i="8"/>
  <c r="J62" i="8"/>
  <c r="J58" i="8"/>
  <c r="N58" i="8"/>
  <c r="I63" i="8"/>
  <c r="M63" i="8"/>
  <c r="T42" i="7"/>
  <c r="Q42" i="8"/>
  <c r="E44" i="8"/>
  <c r="I44" i="8"/>
  <c r="M44" i="8"/>
  <c r="Q73" i="8"/>
  <c r="T73" i="7"/>
  <c r="G59" i="8"/>
  <c r="K59" i="8"/>
  <c r="O59" i="8"/>
  <c r="G60" i="8"/>
  <c r="K60" i="8"/>
  <c r="O60" i="8"/>
  <c r="G62" i="8"/>
  <c r="K62" i="8"/>
  <c r="O62" i="8"/>
  <c r="G58" i="8"/>
  <c r="K58" i="8"/>
  <c r="O58" i="8"/>
  <c r="F63" i="8"/>
  <c r="J63" i="8"/>
  <c r="N63" i="8"/>
  <c r="F70" i="8"/>
  <c r="J70" i="8"/>
  <c r="N70" i="8"/>
  <c r="T46" i="7"/>
  <c r="Q46" i="8"/>
  <c r="K44" i="8"/>
  <c r="T67" i="7"/>
  <c r="Q67" i="8"/>
  <c r="I59" i="8"/>
  <c r="I60" i="8"/>
  <c r="E62" i="8"/>
  <c r="E58" i="8"/>
  <c r="T68" i="7"/>
  <c r="Q68" i="8"/>
  <c r="L63" i="8"/>
  <c r="H70" i="8"/>
  <c r="L70" i="8"/>
  <c r="H44" i="8"/>
  <c r="L44" i="8"/>
  <c r="T71" i="7"/>
  <c r="Q71" i="8"/>
  <c r="J59" i="8"/>
  <c r="N62" i="8"/>
  <c r="I70" i="8"/>
  <c r="M70" i="8"/>
  <c r="T43" i="7"/>
  <c r="Q43" i="8"/>
  <c r="F44" i="8"/>
  <c r="J44" i="8"/>
  <c r="N44" i="8"/>
  <c r="T64" i="7"/>
  <c r="Q64" i="8"/>
  <c r="H59" i="8"/>
  <c r="L59" i="8"/>
  <c r="P59" i="8"/>
  <c r="H60" i="8"/>
  <c r="L60" i="8"/>
  <c r="P60" i="8"/>
  <c r="H62" i="8"/>
  <c r="L62" i="8"/>
  <c r="P62" i="8"/>
  <c r="H58" i="8"/>
  <c r="L58" i="8"/>
  <c r="P58" i="8"/>
  <c r="G63" i="8"/>
  <c r="K63" i="8"/>
  <c r="O63" i="8"/>
  <c r="G70" i="8"/>
  <c r="K70" i="8"/>
  <c r="O70" i="8"/>
  <c r="P45" i="1"/>
  <c r="P41" i="1" s="1"/>
  <c r="E53" i="1"/>
  <c r="I54" i="1"/>
  <c r="M54" i="1"/>
  <c r="F54" i="1"/>
  <c r="J54" i="1"/>
  <c r="N54" i="1"/>
  <c r="G54" i="1"/>
  <c r="K54" i="1"/>
  <c r="O54" i="1"/>
  <c r="Q62" i="1"/>
  <c r="Q58" i="1"/>
  <c r="Q63" i="1"/>
  <c r="Q70" i="1"/>
  <c r="H54" i="1"/>
  <c r="L54" i="1"/>
  <c r="P54" i="1"/>
  <c r="F69" i="1"/>
  <c r="F69" i="8" s="1"/>
  <c r="K53" i="1"/>
  <c r="P53" i="1"/>
  <c r="F53" i="1"/>
  <c r="J53" i="1"/>
  <c r="N53" i="1"/>
  <c r="G53" i="1"/>
  <c r="O53" i="1"/>
  <c r="H53" i="1"/>
  <c r="L53" i="1"/>
  <c r="I53" i="1"/>
  <c r="M53" i="1"/>
  <c r="E54" i="1"/>
  <c r="Q65" i="1"/>
  <c r="Q60" i="1"/>
  <c r="Q59" i="1"/>
  <c r="Q52" i="1"/>
  <c r="F45" i="1"/>
  <c r="F45" i="8" s="1"/>
  <c r="J45" i="1"/>
  <c r="J45" i="8" s="1"/>
  <c r="N45" i="1"/>
  <c r="N45" i="8" s="1"/>
  <c r="G45" i="1"/>
  <c r="G45" i="8" s="1"/>
  <c r="K45" i="1"/>
  <c r="K45" i="8" s="1"/>
  <c r="O45" i="1"/>
  <c r="O45" i="8" s="1"/>
  <c r="E45" i="1"/>
  <c r="I45" i="1"/>
  <c r="I45" i="8" s="1"/>
  <c r="M45" i="1"/>
  <c r="M45" i="8" s="1"/>
  <c r="H45" i="1"/>
  <c r="H45" i="8" s="1"/>
  <c r="L45" i="1"/>
  <c r="L45" i="8" s="1"/>
  <c r="T65" i="7" l="1"/>
  <c r="Q65" i="8"/>
  <c r="N53" i="8"/>
  <c r="K53" i="8"/>
  <c r="Q58" i="8"/>
  <c r="T58" i="7"/>
  <c r="K54" i="8"/>
  <c r="T52" i="7"/>
  <c r="Q52" i="8"/>
  <c r="H53" i="8"/>
  <c r="G54" i="8"/>
  <c r="T59" i="7"/>
  <c r="Q59" i="8"/>
  <c r="M53" i="8"/>
  <c r="O53" i="8"/>
  <c r="F53" i="8"/>
  <c r="Q63" i="8"/>
  <c r="T63" i="7"/>
  <c r="Q62" i="8"/>
  <c r="T62" i="7"/>
  <c r="N54" i="8"/>
  <c r="I54" i="8"/>
  <c r="L53" i="8"/>
  <c r="P41" i="8"/>
  <c r="L54" i="8"/>
  <c r="T70" i="7"/>
  <c r="Q70" i="8"/>
  <c r="F54" i="8"/>
  <c r="E54" i="8"/>
  <c r="J53" i="8"/>
  <c r="H54" i="8"/>
  <c r="M54" i="8"/>
  <c r="E45" i="8"/>
  <c r="T60" i="7"/>
  <c r="Q60" i="8"/>
  <c r="I53" i="8"/>
  <c r="G53" i="8"/>
  <c r="P53" i="8"/>
  <c r="P54" i="8"/>
  <c r="O54" i="8"/>
  <c r="J54" i="8"/>
  <c r="E53" i="8"/>
  <c r="P45" i="8"/>
  <c r="G69" i="1"/>
  <c r="G69" i="8" s="1"/>
  <c r="P48" i="1"/>
  <c r="K41" i="1"/>
  <c r="K41" i="8" s="1"/>
  <c r="G41" i="1"/>
  <c r="G41" i="8" s="1"/>
  <c r="L41" i="1"/>
  <c r="L41" i="8" s="1"/>
  <c r="N41" i="1"/>
  <c r="N41" i="8" s="1"/>
  <c r="H41" i="1"/>
  <c r="H41" i="8" s="1"/>
  <c r="O41" i="1"/>
  <c r="O41" i="8" s="1"/>
  <c r="J41" i="1"/>
  <c r="J41" i="8" s="1"/>
  <c r="M41" i="1"/>
  <c r="M41" i="8" s="1"/>
  <c r="F41" i="1"/>
  <c r="F41" i="8" s="1"/>
  <c r="I41" i="1"/>
  <c r="I41" i="8" s="1"/>
  <c r="Q53" i="1"/>
  <c r="Q54" i="1"/>
  <c r="E41" i="1"/>
  <c r="E41" i="8" s="1"/>
  <c r="Q45" i="1"/>
  <c r="Q44" i="1"/>
  <c r="Q54" i="8" l="1"/>
  <c r="T54" i="7"/>
  <c r="T44" i="7"/>
  <c r="Q44" i="8"/>
  <c r="Q45" i="8"/>
  <c r="T45" i="7"/>
  <c r="P48" i="8"/>
  <c r="T53" i="7"/>
  <c r="Q53" i="8"/>
  <c r="H69" i="1"/>
  <c r="H69" i="8" s="1"/>
  <c r="Q41" i="1"/>
  <c r="N48" i="1"/>
  <c r="I48" i="1"/>
  <c r="M48" i="1"/>
  <c r="O48" i="1"/>
  <c r="G48" i="1"/>
  <c r="F48" i="1"/>
  <c r="J48" i="1"/>
  <c r="H48" i="1"/>
  <c r="L48" i="1"/>
  <c r="K48" i="1"/>
  <c r="L48" i="8" l="1"/>
  <c r="J48" i="8"/>
  <c r="O48" i="8"/>
  <c r="I48" i="8"/>
  <c r="N48" i="8"/>
  <c r="K48" i="8"/>
  <c r="H48" i="8"/>
  <c r="F48" i="8"/>
  <c r="G48" i="8"/>
  <c r="M48" i="8"/>
  <c r="T41" i="7"/>
  <c r="Q41" i="8"/>
  <c r="I69" i="1"/>
  <c r="I69" i="8" s="1"/>
  <c r="F33" i="1"/>
  <c r="G33" i="1"/>
  <c r="H33" i="1"/>
  <c r="I33" i="1"/>
  <c r="J33" i="1"/>
  <c r="K33" i="1"/>
  <c r="L33" i="1"/>
  <c r="M33" i="1"/>
  <c r="N33" i="1"/>
  <c r="O33" i="1"/>
  <c r="P33" i="1"/>
  <c r="E34" i="1"/>
  <c r="E34" i="8" l="1"/>
  <c r="J69" i="1"/>
  <c r="J69" i="8" s="1"/>
  <c r="G34" i="1"/>
  <c r="F34" i="1"/>
  <c r="H34" i="1"/>
  <c r="I34" i="1"/>
  <c r="O34" i="1"/>
  <c r="P34" i="1"/>
  <c r="N34" i="1"/>
  <c r="M34" i="1"/>
  <c r="L34" i="1"/>
  <c r="K34" i="1"/>
  <c r="J34" i="1"/>
  <c r="E61" i="1"/>
  <c r="E55" i="1"/>
  <c r="E57" i="1"/>
  <c r="E57" i="8" s="1"/>
  <c r="Q32" i="1"/>
  <c r="R32" i="1" s="1"/>
  <c r="C41" i="1"/>
  <c r="K34" i="8" l="1"/>
  <c r="K57" i="1"/>
  <c r="E61" i="8"/>
  <c r="M34" i="8"/>
  <c r="P34" i="8"/>
  <c r="I34" i="8"/>
  <c r="F34" i="8"/>
  <c r="T32" i="7"/>
  <c r="Q32" i="8"/>
  <c r="J34" i="8"/>
  <c r="L34" i="8"/>
  <c r="N34" i="8"/>
  <c r="O34" i="8"/>
  <c r="H34" i="8"/>
  <c r="G34" i="8"/>
  <c r="E55" i="8"/>
  <c r="G49" i="1"/>
  <c r="G50" i="1" s="1"/>
  <c r="G61" i="1"/>
  <c r="L57" i="1"/>
  <c r="L61" i="1"/>
  <c r="C48" i="1"/>
  <c r="C49" i="1" s="1"/>
  <c r="C50" i="1" s="1"/>
  <c r="O55" i="1"/>
  <c r="G57" i="1"/>
  <c r="I61" i="1"/>
  <c r="O49" i="1"/>
  <c r="O50" i="1" s="1"/>
  <c r="K69" i="1"/>
  <c r="K69" i="8" s="1"/>
  <c r="O57" i="1"/>
  <c r="G55" i="1"/>
  <c r="I55" i="1"/>
  <c r="L55" i="1"/>
  <c r="H61" i="1"/>
  <c r="P57" i="1"/>
  <c r="J55" i="1"/>
  <c r="H57" i="1"/>
  <c r="H57" i="8" s="1"/>
  <c r="H55" i="1"/>
  <c r="N57" i="1"/>
  <c r="L49" i="1"/>
  <c r="L50" i="1" s="1"/>
  <c r="H49" i="1"/>
  <c r="H50" i="1" s="1"/>
  <c r="I57" i="1"/>
  <c r="P61" i="1"/>
  <c r="O61" i="1"/>
  <c r="I49" i="1"/>
  <c r="I50" i="1" s="1"/>
  <c r="F49" i="1"/>
  <c r="F50" i="1" s="1"/>
  <c r="F55" i="1"/>
  <c r="F57" i="1"/>
  <c r="F61" i="1"/>
  <c r="J57" i="1"/>
  <c r="J57" i="8" s="1"/>
  <c r="J61" i="1"/>
  <c r="K49" i="1"/>
  <c r="K50" i="1" s="1"/>
  <c r="K55" i="1"/>
  <c r="K61" i="1"/>
  <c r="P49" i="1"/>
  <c r="P50" i="1" s="1"/>
  <c r="P55" i="1"/>
  <c r="N49" i="1"/>
  <c r="N50" i="1" s="1"/>
  <c r="N55" i="1"/>
  <c r="N61" i="1"/>
  <c r="M61" i="1"/>
  <c r="M49" i="1"/>
  <c r="M50" i="1" s="1"/>
  <c r="M57" i="1"/>
  <c r="M57" i="8" s="1"/>
  <c r="M55" i="1"/>
  <c r="J49" i="1"/>
  <c r="J50" i="1" s="1"/>
  <c r="E74" i="1"/>
  <c r="E74" i="8" l="1"/>
  <c r="E75" i="1"/>
  <c r="J49" i="8"/>
  <c r="M61" i="8"/>
  <c r="P55" i="8"/>
  <c r="K49" i="8"/>
  <c r="F57" i="8"/>
  <c r="O61" i="8"/>
  <c r="L49" i="8"/>
  <c r="J55" i="8"/>
  <c r="G57" i="8"/>
  <c r="G49" i="8"/>
  <c r="M55" i="8"/>
  <c r="N61" i="8"/>
  <c r="P49" i="8"/>
  <c r="J61" i="8"/>
  <c r="F55" i="8"/>
  <c r="P61" i="8"/>
  <c r="N57" i="8"/>
  <c r="P57" i="8"/>
  <c r="I55" i="8"/>
  <c r="O55" i="8"/>
  <c r="L61" i="8"/>
  <c r="N55" i="8"/>
  <c r="K61" i="8"/>
  <c r="F49" i="8"/>
  <c r="I57" i="8"/>
  <c r="H55" i="8"/>
  <c r="H61" i="8"/>
  <c r="G55" i="8"/>
  <c r="O49" i="8"/>
  <c r="L57" i="8"/>
  <c r="M49" i="8"/>
  <c r="N49" i="8"/>
  <c r="K55" i="8"/>
  <c r="F61" i="8"/>
  <c r="I49" i="8"/>
  <c r="H49" i="8"/>
  <c r="L55" i="8"/>
  <c r="O57" i="8"/>
  <c r="I61" i="8"/>
  <c r="K57" i="8"/>
  <c r="G61" i="8"/>
  <c r="C76" i="1"/>
  <c r="G74" i="1"/>
  <c r="G75" i="1" s="1"/>
  <c r="L69" i="1"/>
  <c r="L69" i="8" s="1"/>
  <c r="H74" i="1"/>
  <c r="H75" i="1" s="1"/>
  <c r="J74" i="1"/>
  <c r="J75" i="1" s="1"/>
  <c r="K74" i="1"/>
  <c r="K75" i="1" s="1"/>
  <c r="I74" i="1"/>
  <c r="I75" i="1" s="1"/>
  <c r="F74" i="1"/>
  <c r="F75" i="1" s="1"/>
  <c r="Q57" i="1"/>
  <c r="Q61" i="1"/>
  <c r="Q55" i="1"/>
  <c r="Q33" i="1"/>
  <c r="R33" i="1" s="1"/>
  <c r="Q31" i="1"/>
  <c r="R31" i="1" s="1"/>
  <c r="Q30" i="1"/>
  <c r="R30" i="1" s="1"/>
  <c r="H76" i="1" l="1"/>
  <c r="H74" i="8"/>
  <c r="K50" i="8"/>
  <c r="L50" i="8"/>
  <c r="G74" i="8"/>
  <c r="Q30" i="8"/>
  <c r="T30" i="7"/>
  <c r="E75" i="8"/>
  <c r="M50" i="8"/>
  <c r="P50" i="8"/>
  <c r="N50" i="8"/>
  <c r="H50" i="8"/>
  <c r="I50" i="8"/>
  <c r="G50" i="8"/>
  <c r="T31" i="7"/>
  <c r="Q31" i="8"/>
  <c r="T55" i="7"/>
  <c r="Q55" i="8"/>
  <c r="J50" i="8"/>
  <c r="F76" i="1"/>
  <c r="F77" i="1" s="1"/>
  <c r="F74" i="8"/>
  <c r="I76" i="1"/>
  <c r="I74" i="8"/>
  <c r="O50" i="8"/>
  <c r="T33" i="7"/>
  <c r="T61" i="7"/>
  <c r="Q61" i="8"/>
  <c r="T57" i="7"/>
  <c r="Q57" i="8"/>
  <c r="F50" i="8"/>
  <c r="K76" i="1"/>
  <c r="K74" i="8"/>
  <c r="J74" i="8"/>
  <c r="C77" i="1"/>
  <c r="C79" i="1" s="1"/>
  <c r="C80" i="1" s="1"/>
  <c r="G76" i="1"/>
  <c r="L74" i="1"/>
  <c r="M69" i="1"/>
  <c r="M69" i="8" s="1"/>
  <c r="J76" i="1"/>
  <c r="J76" i="8" s="1"/>
  <c r="Q34" i="1"/>
  <c r="R34" i="1" s="1"/>
  <c r="L74" i="8" l="1"/>
  <c r="L75" i="1"/>
  <c r="K75" i="8"/>
  <c r="G75" i="8"/>
  <c r="K76" i="8"/>
  <c r="I77" i="1"/>
  <c r="I76" i="8"/>
  <c r="Q34" i="8"/>
  <c r="T34" i="7"/>
  <c r="F77" i="8"/>
  <c r="H75" i="8"/>
  <c r="I75" i="8"/>
  <c r="F76" i="8"/>
  <c r="H77" i="1"/>
  <c r="H76" i="8"/>
  <c r="J75" i="8"/>
  <c r="F75" i="8"/>
  <c r="K77" i="1"/>
  <c r="G76" i="8"/>
  <c r="C82" i="1"/>
  <c r="G77" i="1"/>
  <c r="M74" i="1"/>
  <c r="N69" i="1"/>
  <c r="N69" i="8" s="1"/>
  <c r="L76" i="1"/>
  <c r="L76" i="8" s="1"/>
  <c r="J77" i="1"/>
  <c r="J77" i="8" s="1"/>
  <c r="F79" i="1"/>
  <c r="F80" i="1" s="1"/>
  <c r="M74" i="8" l="1"/>
  <c r="M75" i="1"/>
  <c r="K77" i="8"/>
  <c r="H77" i="8"/>
  <c r="F79" i="8"/>
  <c r="K79" i="1"/>
  <c r="K80" i="1" s="1"/>
  <c r="G77" i="8"/>
  <c r="L75" i="8"/>
  <c r="I77" i="8"/>
  <c r="I79" i="1"/>
  <c r="I80" i="1" s="1"/>
  <c r="H79" i="1"/>
  <c r="H80" i="1" s="1"/>
  <c r="G79" i="1"/>
  <c r="G80" i="1" s="1"/>
  <c r="M76" i="1"/>
  <c r="M76" i="8" s="1"/>
  <c r="L77" i="1"/>
  <c r="L77" i="8" s="1"/>
  <c r="N74" i="1"/>
  <c r="O69" i="1"/>
  <c r="O69" i="8" s="1"/>
  <c r="J79" i="1"/>
  <c r="F82" i="1"/>
  <c r="E48" i="1"/>
  <c r="Q37" i="1"/>
  <c r="N74" i="8" l="1"/>
  <c r="N75" i="1"/>
  <c r="J79" i="8"/>
  <c r="J80" i="1"/>
  <c r="H82" i="1"/>
  <c r="H79" i="8"/>
  <c r="K79" i="8"/>
  <c r="T37" i="7"/>
  <c r="Q37" i="8"/>
  <c r="K82" i="1"/>
  <c r="M75" i="8"/>
  <c r="I79" i="8"/>
  <c r="I82" i="1"/>
  <c r="E49" i="1"/>
  <c r="E48" i="8"/>
  <c r="F80" i="8"/>
  <c r="G82" i="1"/>
  <c r="G79" i="8"/>
  <c r="N76" i="1"/>
  <c r="N76" i="8" s="1"/>
  <c r="O74" i="1"/>
  <c r="P69" i="1"/>
  <c r="P69" i="8" s="1"/>
  <c r="L79" i="1"/>
  <c r="M77" i="1"/>
  <c r="M77" i="8" s="1"/>
  <c r="J82" i="1"/>
  <c r="Q48" i="1"/>
  <c r="O74" i="8" l="1"/>
  <c r="O75" i="1"/>
  <c r="L79" i="8"/>
  <c r="L80" i="1"/>
  <c r="E49" i="8"/>
  <c r="E50" i="1"/>
  <c r="J80" i="8"/>
  <c r="G80" i="8"/>
  <c r="H80" i="8"/>
  <c r="T48" i="7"/>
  <c r="Q48" i="8"/>
  <c r="N75" i="8"/>
  <c r="E76" i="1"/>
  <c r="E76" i="8" s="1"/>
  <c r="I80" i="8"/>
  <c r="K80" i="8"/>
  <c r="L82" i="1"/>
  <c r="O76" i="1"/>
  <c r="O76" i="8" s="1"/>
  <c r="P74" i="1"/>
  <c r="Q56" i="1"/>
  <c r="N77" i="1"/>
  <c r="M79" i="1"/>
  <c r="Q69" i="1"/>
  <c r="Q49" i="1"/>
  <c r="Q50" i="1" s="1"/>
  <c r="P74" i="8" l="1"/>
  <c r="P75" i="1"/>
  <c r="M79" i="8"/>
  <c r="M80" i="1"/>
  <c r="E77" i="1"/>
  <c r="E79" i="1" s="1"/>
  <c r="O75" i="8"/>
  <c r="T49" i="7"/>
  <c r="Q49" i="8"/>
  <c r="T56" i="7"/>
  <c r="Q56" i="8"/>
  <c r="L80" i="8"/>
  <c r="E50" i="8"/>
  <c r="T69" i="7"/>
  <c r="Q69" i="8"/>
  <c r="N79" i="1"/>
  <c r="N77" i="8"/>
  <c r="P76" i="1"/>
  <c r="P76" i="8" s="1"/>
  <c r="O77" i="1"/>
  <c r="O77" i="8" s="1"/>
  <c r="M82" i="1"/>
  <c r="Q74" i="1"/>
  <c r="Q75" i="1" s="1"/>
  <c r="E77" i="8" l="1"/>
  <c r="N79" i="8"/>
  <c r="N80" i="1"/>
  <c r="E79" i="8"/>
  <c r="E80" i="1"/>
  <c r="E80" i="8" s="1"/>
  <c r="E82" i="1"/>
  <c r="M80" i="8"/>
  <c r="N82" i="1"/>
  <c r="P75" i="8"/>
  <c r="T50" i="7"/>
  <c r="Q50" i="8"/>
  <c r="T74" i="7"/>
  <c r="Q74" i="8"/>
  <c r="Q76" i="1"/>
  <c r="O79" i="1"/>
  <c r="P77" i="1"/>
  <c r="O79" i="8" l="1"/>
  <c r="O80" i="1"/>
  <c r="Q77" i="1"/>
  <c r="P77" i="8"/>
  <c r="T75" i="7"/>
  <c r="Q75" i="8"/>
  <c r="Q76" i="8"/>
  <c r="T76" i="7"/>
  <c r="N80" i="8"/>
  <c r="P79" i="1"/>
  <c r="P80" i="1" s="1"/>
  <c r="O82" i="1"/>
  <c r="Q79" i="1" l="1"/>
  <c r="P79" i="8"/>
  <c r="O80" i="8"/>
  <c r="T77" i="7"/>
  <c r="Q77" i="8"/>
  <c r="P82" i="1"/>
  <c r="Q80" i="1" l="1"/>
  <c r="T80" i="7" s="1"/>
  <c r="Q79" i="8"/>
  <c r="Q82" i="1"/>
  <c r="T79" i="7"/>
  <c r="P80" i="8"/>
  <c r="Q80"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Zamora, Vince</author>
  </authors>
  <commentList>
    <comment ref="B33" authorId="0" shapeId="0" xr:uid="{00000000-0006-0000-0000-000001000000}">
      <text>
        <r>
          <rPr>
            <b/>
            <sz val="9"/>
            <color indexed="81"/>
            <rFont val="Tahoma"/>
            <family val="2"/>
          </rPr>
          <t>Zamora, Vince:</t>
        </r>
        <r>
          <rPr>
            <sz val="9"/>
            <color indexed="81"/>
            <rFont val="Tahoma"/>
            <family val="2"/>
          </rPr>
          <t xml:space="preserve">
Returned sales and customer satisfaction discretionary dicsounts.</t>
        </r>
      </text>
    </comment>
    <comment ref="D33" authorId="0" shapeId="0" xr:uid="{00000000-0006-0000-0000-000002000000}">
      <text>
        <r>
          <rPr>
            <b/>
            <sz val="9"/>
            <color indexed="81"/>
            <rFont val="Tahoma"/>
            <family val="2"/>
          </rPr>
          <t>Zamora, Vince:</t>
        </r>
        <r>
          <rPr>
            <sz val="9"/>
            <color indexed="81"/>
            <rFont val="Tahoma"/>
            <family val="2"/>
          </rPr>
          <t xml:space="preserve">
Estimated % of Gross Sales</t>
        </r>
      </text>
    </comment>
    <comment ref="B37" authorId="0" shapeId="0" xr:uid="{00000000-0006-0000-0000-000003000000}">
      <text>
        <r>
          <rPr>
            <b/>
            <sz val="9"/>
            <color indexed="81"/>
            <rFont val="Tahoma"/>
            <family val="2"/>
          </rPr>
          <t>Zamora, Vince:</t>
        </r>
        <r>
          <rPr>
            <sz val="9"/>
            <color indexed="81"/>
            <rFont val="Tahoma"/>
            <family val="2"/>
          </rPr>
          <t xml:space="preserve">
One way to quantify this without a system is to use beginning Inventory value less ending Inventory value plus Inventory purchases.
Otherwise, can overwrite with a better estimate.</t>
        </r>
      </text>
    </comment>
    <comment ref="D37" authorId="0" shapeId="0" xr:uid="{00000000-0006-0000-0000-000004000000}">
      <text>
        <r>
          <rPr>
            <b/>
            <sz val="9"/>
            <color indexed="81"/>
            <rFont val="Tahoma"/>
            <family val="2"/>
          </rPr>
          <t>Zamora, Vince:</t>
        </r>
        <r>
          <rPr>
            <sz val="9"/>
            <color indexed="81"/>
            <rFont val="Tahoma"/>
            <family val="2"/>
          </rPr>
          <t xml:space="preserve">
Estimated % of Gross Sales</t>
        </r>
      </text>
    </comment>
    <comment ref="B41" authorId="0" shapeId="0" xr:uid="{00000000-0006-0000-0000-000005000000}">
      <text>
        <r>
          <rPr>
            <b/>
            <sz val="9"/>
            <color indexed="81"/>
            <rFont val="Tahoma"/>
            <family val="2"/>
          </rPr>
          <t>Zamora, Vince:</t>
        </r>
        <r>
          <rPr>
            <sz val="9"/>
            <color indexed="81"/>
            <rFont val="Tahoma"/>
            <family val="2"/>
          </rPr>
          <t xml:space="preserve">
Labor directly involved in the production/service process.</t>
        </r>
      </text>
    </comment>
    <comment ref="B44" authorId="0" shapeId="0" xr:uid="{00000000-0006-0000-0000-000006000000}">
      <text>
        <r>
          <rPr>
            <b/>
            <sz val="9"/>
            <color indexed="81"/>
            <rFont val="Tahoma"/>
            <family val="2"/>
          </rPr>
          <t>Zamora, Vince:</t>
        </r>
        <r>
          <rPr>
            <sz val="9"/>
            <color indexed="81"/>
            <rFont val="Tahoma"/>
            <family val="2"/>
          </rPr>
          <t xml:space="preserve">
i.e. Employer paid health insurance, Retirement, etc.</t>
        </r>
      </text>
    </comment>
    <comment ref="D44" authorId="0" shapeId="0" xr:uid="{00000000-0006-0000-0000-000007000000}">
      <text>
        <r>
          <rPr>
            <b/>
            <sz val="9"/>
            <color indexed="81"/>
            <rFont val="Tahoma"/>
            <family val="2"/>
          </rPr>
          <t>Zamora, Vince:</t>
        </r>
        <r>
          <rPr>
            <sz val="9"/>
            <color indexed="81"/>
            <rFont val="Tahoma"/>
            <family val="2"/>
          </rPr>
          <t xml:space="preserve">
Estimated % of Salaries &amp; Wages</t>
        </r>
      </text>
    </comment>
    <comment ref="B45" authorId="0" shapeId="0" xr:uid="{00000000-0006-0000-0000-000008000000}">
      <text>
        <r>
          <rPr>
            <b/>
            <sz val="9"/>
            <color indexed="81"/>
            <rFont val="Tahoma"/>
            <family val="2"/>
          </rPr>
          <t>Zamora, Vince:</t>
        </r>
        <r>
          <rPr>
            <sz val="9"/>
            <color indexed="81"/>
            <rFont val="Tahoma"/>
            <family val="2"/>
          </rPr>
          <t xml:space="preserve">
Employer paid taxes
</t>
        </r>
        <r>
          <rPr>
            <u/>
            <sz val="9"/>
            <color indexed="81"/>
            <rFont val="Tahoma"/>
            <family val="2"/>
          </rPr>
          <t>Estimated 2016 rates:</t>
        </r>
        <r>
          <rPr>
            <sz val="9"/>
            <color indexed="81"/>
            <rFont val="Tahoma"/>
            <family val="2"/>
          </rPr>
          <t xml:space="preserve">
6.2% - Social Security
1.45% - Medicare
Source: https://www.surepayroll.com/resources/blog/how-to-calculate-payroll-taxes</t>
        </r>
      </text>
    </comment>
    <comment ref="D45" authorId="0" shapeId="0" xr:uid="{00000000-0006-0000-0000-000009000000}">
      <text>
        <r>
          <rPr>
            <b/>
            <sz val="9"/>
            <color indexed="81"/>
            <rFont val="Tahoma"/>
            <family val="2"/>
          </rPr>
          <t>Zamora, Vince:</t>
        </r>
        <r>
          <rPr>
            <sz val="9"/>
            <color indexed="81"/>
            <rFont val="Tahoma"/>
            <family val="2"/>
          </rPr>
          <t xml:space="preserve">
Estimated % of Salaries &amp; Wages</t>
        </r>
      </text>
    </comment>
    <comment ref="D46" authorId="0" shapeId="0" xr:uid="{00000000-0006-0000-0000-00000A000000}">
      <text>
        <r>
          <rPr>
            <b/>
            <sz val="9"/>
            <color indexed="81"/>
            <rFont val="Tahoma"/>
            <family val="2"/>
          </rPr>
          <t>Zamora, Vince:</t>
        </r>
        <r>
          <rPr>
            <sz val="9"/>
            <color indexed="81"/>
            <rFont val="Tahoma"/>
            <family val="2"/>
          </rPr>
          <t xml:space="preserve">
Estimated % of Gross Sales</t>
        </r>
      </text>
    </comment>
    <comment ref="B49" authorId="0" shapeId="0" xr:uid="{00000000-0006-0000-0000-00000B000000}">
      <text>
        <r>
          <rPr>
            <b/>
            <sz val="9"/>
            <color indexed="81"/>
            <rFont val="Tahoma"/>
            <family val="2"/>
          </rPr>
          <t>Zamora, Vince:</t>
        </r>
        <r>
          <rPr>
            <sz val="9"/>
            <color indexed="81"/>
            <rFont val="Tahoma"/>
            <family val="2"/>
          </rPr>
          <t xml:space="preserve">
aka Gross Margin</t>
        </r>
      </text>
    </comment>
    <comment ref="B51" authorId="0" shapeId="0" xr:uid="{00000000-0006-0000-0000-00000C000000}">
      <text>
        <r>
          <rPr>
            <b/>
            <sz val="9"/>
            <color indexed="81"/>
            <rFont val="Tahoma"/>
            <family val="2"/>
          </rPr>
          <t>Zamora, Vince:</t>
        </r>
        <r>
          <rPr>
            <sz val="9"/>
            <color indexed="81"/>
            <rFont val="Tahoma"/>
            <family val="2"/>
          </rPr>
          <t xml:space="preserve">
aka: Overhead/SG&amp;A (Selling, General &amp; Administrative)</t>
        </r>
      </text>
    </comment>
    <comment ref="B53" authorId="0" shapeId="0" xr:uid="{00000000-0006-0000-0000-00000D000000}">
      <text>
        <r>
          <rPr>
            <b/>
            <sz val="9"/>
            <color indexed="81"/>
            <rFont val="Tahoma"/>
            <family val="2"/>
          </rPr>
          <t>Zamora, Vince:</t>
        </r>
        <r>
          <rPr>
            <sz val="9"/>
            <color indexed="81"/>
            <rFont val="Tahoma"/>
            <family val="2"/>
          </rPr>
          <t xml:space="preserve">
i.e. Employer paid health insurance, Retirement, etc.</t>
        </r>
      </text>
    </comment>
    <comment ref="D53" authorId="0" shapeId="0" xr:uid="{00000000-0006-0000-0000-00000E000000}">
      <text>
        <r>
          <rPr>
            <b/>
            <sz val="9"/>
            <color indexed="81"/>
            <rFont val="Tahoma"/>
            <family val="2"/>
          </rPr>
          <t>Zamora, Vince:</t>
        </r>
        <r>
          <rPr>
            <sz val="9"/>
            <color indexed="81"/>
            <rFont val="Tahoma"/>
            <family val="2"/>
          </rPr>
          <t xml:space="preserve">
Estimated % of Salaries &amp; Wages</t>
        </r>
      </text>
    </comment>
    <comment ref="B54" authorId="0" shapeId="0" xr:uid="{00000000-0006-0000-0000-00000F000000}">
      <text>
        <r>
          <rPr>
            <b/>
            <sz val="9"/>
            <color indexed="81"/>
            <rFont val="Tahoma"/>
            <family val="2"/>
          </rPr>
          <t>Zamora, Vince:</t>
        </r>
        <r>
          <rPr>
            <sz val="9"/>
            <color indexed="81"/>
            <rFont val="Tahoma"/>
            <family val="2"/>
          </rPr>
          <t xml:space="preserve">
Employer paid taxes
Estimated 2016 rates:
6.2% - Social Security
1.45% - Medicare
Source: https://www.surepayroll.com/resources/blog/how-to-calculate-payroll-taxes</t>
        </r>
      </text>
    </comment>
    <comment ref="D54" authorId="0" shapeId="0" xr:uid="{00000000-0006-0000-0000-000010000000}">
      <text>
        <r>
          <rPr>
            <b/>
            <sz val="9"/>
            <color indexed="81"/>
            <rFont val="Tahoma"/>
            <family val="2"/>
          </rPr>
          <t>Zamora, Vince:</t>
        </r>
        <r>
          <rPr>
            <sz val="9"/>
            <color indexed="81"/>
            <rFont val="Tahoma"/>
            <family val="2"/>
          </rPr>
          <t xml:space="preserve">
Estimated % of Salaries &amp; Wages</t>
        </r>
      </text>
    </comment>
    <comment ref="B55" authorId="0" shapeId="0" xr:uid="{00000000-0006-0000-0000-000011000000}">
      <text>
        <r>
          <rPr>
            <b/>
            <sz val="9"/>
            <color indexed="81"/>
            <rFont val="Tahoma"/>
            <family val="2"/>
          </rPr>
          <t>Zamora, Vince:</t>
        </r>
        <r>
          <rPr>
            <sz val="9"/>
            <color indexed="81"/>
            <rFont val="Tahoma"/>
            <family val="2"/>
          </rPr>
          <t xml:space="preserve">
Sales commissions, credit card fees, PayPal or other transactional costs</t>
        </r>
      </text>
    </comment>
    <comment ref="D55" authorId="0" shapeId="0" xr:uid="{00000000-0006-0000-0000-000012000000}">
      <text>
        <r>
          <rPr>
            <b/>
            <sz val="9"/>
            <color indexed="81"/>
            <rFont val="Tahoma"/>
            <family val="2"/>
          </rPr>
          <t>Zamora, Vince:</t>
        </r>
        <r>
          <rPr>
            <sz val="9"/>
            <color indexed="81"/>
            <rFont val="Tahoma"/>
            <family val="2"/>
          </rPr>
          <t xml:space="preserve">
Estimated % of Revenue</t>
        </r>
      </text>
    </comment>
    <comment ref="B56" authorId="0" shapeId="0" xr:uid="{00000000-0006-0000-0000-000013000000}">
      <text>
        <r>
          <rPr>
            <b/>
            <sz val="9"/>
            <color indexed="81"/>
            <rFont val="Tahoma"/>
            <family val="2"/>
          </rPr>
          <t>Zamora, Vince:</t>
        </r>
        <r>
          <rPr>
            <sz val="9"/>
            <color indexed="81"/>
            <rFont val="Tahoma"/>
            <family val="2"/>
          </rPr>
          <t xml:space="preserve">
If a long-term purchase is made, like buying a vehicle, whose value will diminish as time passes, you may want to consider tracking the "Depreciation" expense.  This essentially quantifies the rate at which the purchase loses its value.
*Land or property typically do not depreciate.*</t>
        </r>
      </text>
    </comment>
    <comment ref="D56" authorId="0" shapeId="0" xr:uid="{00000000-0006-0000-0000-000014000000}">
      <text>
        <r>
          <rPr>
            <b/>
            <sz val="9"/>
            <color indexed="81"/>
            <rFont val="Tahoma"/>
            <family val="2"/>
          </rPr>
          <t>Zamora, Vince:</t>
        </r>
        <r>
          <rPr>
            <sz val="9"/>
            <color indexed="81"/>
            <rFont val="Tahoma"/>
            <family val="2"/>
          </rPr>
          <t xml:space="preserve">
Example: depreciating a $40,000 work truck over five years (60 months).  This would start once it's put into service.
5-Year Usefule Life for: cars, taxis, buses, trucks, computers, office machines (faxes,
copiers, calculators, and so on), research equipment, and
cattle
Source: http://www.dummies.com/business/accounting/calculating-the-useful-life-of-a-fixed-asset/</t>
        </r>
      </text>
    </comment>
    <comment ref="D57" authorId="0" shapeId="0" xr:uid="{00000000-0006-0000-0000-000015000000}">
      <text>
        <r>
          <rPr>
            <b/>
            <sz val="9"/>
            <color indexed="81"/>
            <rFont val="Tahoma"/>
            <family val="2"/>
          </rPr>
          <t>Zamora, Vince:</t>
        </r>
        <r>
          <rPr>
            <sz val="9"/>
            <color indexed="81"/>
            <rFont val="Tahoma"/>
            <family val="2"/>
          </rPr>
          <t xml:space="preserve">
Estimated % of Sales</t>
        </r>
      </text>
    </comment>
    <comment ref="D61" authorId="0" shapeId="0" xr:uid="{00000000-0006-0000-0000-000016000000}">
      <text>
        <r>
          <rPr>
            <b/>
            <sz val="9"/>
            <color indexed="81"/>
            <rFont val="Tahoma"/>
            <family val="2"/>
          </rPr>
          <t>Zamora, Vince:</t>
        </r>
        <r>
          <rPr>
            <sz val="9"/>
            <color indexed="81"/>
            <rFont val="Tahoma"/>
            <family val="2"/>
          </rPr>
          <t xml:space="preserve">
Estimated % of Sales</t>
        </r>
      </text>
    </comment>
    <comment ref="B63" authorId="0" shapeId="0" xr:uid="{00000000-0006-0000-0000-000017000000}">
      <text>
        <r>
          <rPr>
            <b/>
            <sz val="9"/>
            <color indexed="81"/>
            <rFont val="Tahoma"/>
            <family val="2"/>
          </rPr>
          <t>Zamora, Vince:</t>
        </r>
        <r>
          <rPr>
            <sz val="9"/>
            <color indexed="81"/>
            <rFont val="Tahoma"/>
            <family val="2"/>
          </rPr>
          <t xml:space="preserve">
Since payments against principal on a mortgage are recovered upon sale, typicallly property taxes and insurance are the only true expense.
Use the lines below to track those expenses.  Otherwise, you could also insert mortgage payments here to conservatively track this spend.</t>
        </r>
      </text>
    </comment>
    <comment ref="D63" authorId="0" shapeId="0" xr:uid="{00000000-0006-0000-0000-000018000000}">
      <text>
        <r>
          <rPr>
            <b/>
            <sz val="9"/>
            <color indexed="81"/>
            <rFont val="Tahoma"/>
            <family val="2"/>
          </rPr>
          <t>Zamora, Vince:</t>
        </r>
        <r>
          <rPr>
            <sz val="9"/>
            <color indexed="81"/>
            <rFont val="Tahoma"/>
            <family val="2"/>
          </rPr>
          <t xml:space="preserve">
Monthly Rent.</t>
        </r>
      </text>
    </comment>
    <comment ref="B65" authorId="0" shapeId="0" xr:uid="{00000000-0006-0000-0000-000019000000}">
      <text>
        <r>
          <rPr>
            <b/>
            <sz val="9"/>
            <color indexed="81"/>
            <rFont val="Tahoma"/>
            <family val="2"/>
          </rPr>
          <t>Zamora, Vince:</t>
        </r>
        <r>
          <rPr>
            <sz val="9"/>
            <color indexed="81"/>
            <rFont val="Tahoma"/>
            <family val="2"/>
          </rPr>
          <t xml:space="preserve">
Property, Workers Comp, General Liability, Auto, etc.</t>
        </r>
      </text>
    </comment>
    <comment ref="D65" authorId="0" shapeId="0" xr:uid="{00000000-0006-0000-0000-00001A000000}">
      <text>
        <r>
          <rPr>
            <b/>
            <sz val="9"/>
            <color indexed="81"/>
            <rFont val="Tahoma"/>
            <family val="2"/>
          </rPr>
          <t>Zamora, Vince:</t>
        </r>
        <r>
          <rPr>
            <sz val="9"/>
            <color indexed="81"/>
            <rFont val="Tahoma"/>
            <family val="2"/>
          </rPr>
          <t xml:space="preserve">
Annual Premium divided by 12 months.</t>
        </r>
      </text>
    </comment>
    <comment ref="B69" authorId="0" shapeId="0" xr:uid="{00000000-0006-0000-0000-00001B000000}">
      <text>
        <r>
          <rPr>
            <b/>
            <sz val="9"/>
            <color indexed="81"/>
            <rFont val="Tahoma"/>
            <family val="2"/>
          </rPr>
          <t>Zamora, Vince:</t>
        </r>
        <r>
          <rPr>
            <sz val="9"/>
            <color indexed="81"/>
            <rFont val="Tahoma"/>
            <family val="2"/>
          </rPr>
          <t xml:space="preserve">
Maintenance, Security, etc.</t>
        </r>
      </text>
    </comment>
    <comment ref="D77" authorId="0" shapeId="0" xr:uid="{00000000-0006-0000-0000-00001C000000}">
      <text>
        <r>
          <rPr>
            <b/>
            <sz val="9"/>
            <color indexed="81"/>
            <rFont val="Tahoma"/>
            <family val="2"/>
          </rPr>
          <t>Zamora, Vince:</t>
        </r>
        <r>
          <rPr>
            <sz val="9"/>
            <color indexed="81"/>
            <rFont val="Tahoma"/>
            <family val="2"/>
          </rPr>
          <t xml:space="preserve">
This is an estimate.  Insert your company's tax rate here.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Zamora, Vince</author>
  </authors>
  <commentList>
    <comment ref="B33" authorId="0" shapeId="0" xr:uid="{00000000-0006-0000-0100-000001000000}">
      <text>
        <r>
          <rPr>
            <b/>
            <sz val="9"/>
            <color indexed="81"/>
            <rFont val="Tahoma"/>
            <family val="2"/>
          </rPr>
          <t>Zamora, Vince:</t>
        </r>
        <r>
          <rPr>
            <sz val="9"/>
            <color indexed="81"/>
            <rFont val="Tahoma"/>
            <family val="2"/>
          </rPr>
          <t xml:space="preserve">
Returned sales and customer satisfaction discretionary dicsounts.</t>
        </r>
      </text>
    </comment>
    <comment ref="D33" authorId="0" shapeId="0" xr:uid="{00000000-0006-0000-0100-000002000000}">
      <text>
        <r>
          <rPr>
            <b/>
            <sz val="9"/>
            <color indexed="81"/>
            <rFont val="Tahoma"/>
            <family val="2"/>
          </rPr>
          <t>Zamora, Vince:</t>
        </r>
        <r>
          <rPr>
            <sz val="9"/>
            <color indexed="81"/>
            <rFont val="Tahoma"/>
            <family val="2"/>
          </rPr>
          <t xml:space="preserve">
Estimated % of Gross Sales</t>
        </r>
      </text>
    </comment>
    <comment ref="B37" authorId="0" shapeId="0" xr:uid="{00000000-0006-0000-0100-000003000000}">
      <text>
        <r>
          <rPr>
            <b/>
            <sz val="9"/>
            <color indexed="81"/>
            <rFont val="Tahoma"/>
            <family val="2"/>
          </rPr>
          <t>Zamora, Vince:</t>
        </r>
        <r>
          <rPr>
            <sz val="9"/>
            <color indexed="81"/>
            <rFont val="Tahoma"/>
            <family val="2"/>
          </rPr>
          <t xml:space="preserve">
One way to quantify this without a system is to use beginning Inventory value less ending Inventory value plus Inventory purchases.
Otherwise, can overwrite with a better estimate.</t>
        </r>
      </text>
    </comment>
    <comment ref="D37" authorId="0" shapeId="0" xr:uid="{00000000-0006-0000-0100-000004000000}">
      <text>
        <r>
          <rPr>
            <b/>
            <sz val="9"/>
            <color indexed="81"/>
            <rFont val="Tahoma"/>
            <family val="2"/>
          </rPr>
          <t>Zamora, Vince:</t>
        </r>
        <r>
          <rPr>
            <sz val="9"/>
            <color indexed="81"/>
            <rFont val="Tahoma"/>
            <family val="2"/>
          </rPr>
          <t xml:space="preserve">
Estimated % of Gross Sales</t>
        </r>
      </text>
    </comment>
    <comment ref="B41" authorId="0" shapeId="0" xr:uid="{00000000-0006-0000-0100-000005000000}">
      <text>
        <r>
          <rPr>
            <b/>
            <sz val="9"/>
            <color indexed="81"/>
            <rFont val="Tahoma"/>
            <family val="2"/>
          </rPr>
          <t>Zamora, Vince:</t>
        </r>
        <r>
          <rPr>
            <sz val="9"/>
            <color indexed="81"/>
            <rFont val="Tahoma"/>
            <family val="2"/>
          </rPr>
          <t xml:space="preserve">
Labor directly involved in the production/service process.</t>
        </r>
      </text>
    </comment>
    <comment ref="B44" authorId="0" shapeId="0" xr:uid="{00000000-0006-0000-0100-000006000000}">
      <text>
        <r>
          <rPr>
            <b/>
            <sz val="9"/>
            <color indexed="81"/>
            <rFont val="Tahoma"/>
            <family val="2"/>
          </rPr>
          <t>Zamora, Vince:</t>
        </r>
        <r>
          <rPr>
            <sz val="9"/>
            <color indexed="81"/>
            <rFont val="Tahoma"/>
            <family val="2"/>
          </rPr>
          <t xml:space="preserve">
i.e. Employer paid health insurance, Retirement, etc.</t>
        </r>
      </text>
    </comment>
    <comment ref="D44" authorId="0" shapeId="0" xr:uid="{00000000-0006-0000-0100-000007000000}">
      <text>
        <r>
          <rPr>
            <b/>
            <sz val="9"/>
            <color indexed="81"/>
            <rFont val="Tahoma"/>
            <family val="2"/>
          </rPr>
          <t>Zamora, Vince:</t>
        </r>
        <r>
          <rPr>
            <sz val="9"/>
            <color indexed="81"/>
            <rFont val="Tahoma"/>
            <family val="2"/>
          </rPr>
          <t xml:space="preserve">
Estimated % of Salaries &amp; Wages</t>
        </r>
      </text>
    </comment>
    <comment ref="B45" authorId="0" shapeId="0" xr:uid="{00000000-0006-0000-0100-000008000000}">
      <text>
        <r>
          <rPr>
            <b/>
            <sz val="9"/>
            <color indexed="81"/>
            <rFont val="Tahoma"/>
            <family val="2"/>
          </rPr>
          <t>Zamora, Vince:</t>
        </r>
        <r>
          <rPr>
            <sz val="9"/>
            <color indexed="81"/>
            <rFont val="Tahoma"/>
            <family val="2"/>
          </rPr>
          <t xml:space="preserve">
Employer paid taxes
</t>
        </r>
        <r>
          <rPr>
            <u/>
            <sz val="9"/>
            <color indexed="81"/>
            <rFont val="Tahoma"/>
            <family val="2"/>
          </rPr>
          <t>Estimated 2016 rates:</t>
        </r>
        <r>
          <rPr>
            <sz val="9"/>
            <color indexed="81"/>
            <rFont val="Tahoma"/>
            <family val="2"/>
          </rPr>
          <t xml:space="preserve">
6.2% - Social Security
1.45% - Medicare
Source: https://www.surepayroll.com/resources/blog/how-to-calculate-payroll-taxes</t>
        </r>
      </text>
    </comment>
    <comment ref="D45" authorId="0" shapeId="0" xr:uid="{00000000-0006-0000-0100-000009000000}">
      <text>
        <r>
          <rPr>
            <b/>
            <sz val="9"/>
            <color indexed="81"/>
            <rFont val="Tahoma"/>
            <family val="2"/>
          </rPr>
          <t>Zamora, Vince:</t>
        </r>
        <r>
          <rPr>
            <sz val="9"/>
            <color indexed="81"/>
            <rFont val="Tahoma"/>
            <family val="2"/>
          </rPr>
          <t xml:space="preserve">
Estimated % of Salaries &amp; Wages</t>
        </r>
      </text>
    </comment>
    <comment ref="D46" authorId="0" shapeId="0" xr:uid="{00000000-0006-0000-0100-00000A000000}">
      <text>
        <r>
          <rPr>
            <b/>
            <sz val="9"/>
            <color indexed="81"/>
            <rFont val="Tahoma"/>
            <family val="2"/>
          </rPr>
          <t>Zamora, Vince:</t>
        </r>
        <r>
          <rPr>
            <sz val="9"/>
            <color indexed="81"/>
            <rFont val="Tahoma"/>
            <family val="2"/>
          </rPr>
          <t xml:space="preserve">
Estimated % of Gross Sales</t>
        </r>
      </text>
    </comment>
    <comment ref="B49" authorId="0" shapeId="0" xr:uid="{00000000-0006-0000-0100-00000B000000}">
      <text>
        <r>
          <rPr>
            <b/>
            <sz val="9"/>
            <color indexed="81"/>
            <rFont val="Tahoma"/>
            <family val="2"/>
          </rPr>
          <t>Zamora, Vince:</t>
        </r>
        <r>
          <rPr>
            <sz val="9"/>
            <color indexed="81"/>
            <rFont val="Tahoma"/>
            <family val="2"/>
          </rPr>
          <t xml:space="preserve">
aka Gross Margin</t>
        </r>
      </text>
    </comment>
    <comment ref="B51" authorId="0" shapeId="0" xr:uid="{00000000-0006-0000-0100-00000C000000}">
      <text>
        <r>
          <rPr>
            <b/>
            <sz val="9"/>
            <color indexed="81"/>
            <rFont val="Tahoma"/>
            <family val="2"/>
          </rPr>
          <t>Zamora, Vince:</t>
        </r>
        <r>
          <rPr>
            <sz val="9"/>
            <color indexed="81"/>
            <rFont val="Tahoma"/>
            <family val="2"/>
          </rPr>
          <t xml:space="preserve">
aka: Overhead/SG&amp;A (Selling, General &amp; Administrative)</t>
        </r>
      </text>
    </comment>
    <comment ref="B53" authorId="0" shapeId="0" xr:uid="{00000000-0006-0000-0100-00000D000000}">
      <text>
        <r>
          <rPr>
            <b/>
            <sz val="9"/>
            <color indexed="81"/>
            <rFont val="Tahoma"/>
            <family val="2"/>
          </rPr>
          <t>Zamora, Vince:</t>
        </r>
        <r>
          <rPr>
            <sz val="9"/>
            <color indexed="81"/>
            <rFont val="Tahoma"/>
            <family val="2"/>
          </rPr>
          <t xml:space="preserve">
i.e. Employer paid health insurance, Retirement, etc.</t>
        </r>
      </text>
    </comment>
    <comment ref="D53" authorId="0" shapeId="0" xr:uid="{00000000-0006-0000-0100-00000E000000}">
      <text>
        <r>
          <rPr>
            <b/>
            <sz val="9"/>
            <color indexed="81"/>
            <rFont val="Tahoma"/>
            <family val="2"/>
          </rPr>
          <t>Zamora, Vince:</t>
        </r>
        <r>
          <rPr>
            <sz val="9"/>
            <color indexed="81"/>
            <rFont val="Tahoma"/>
            <family val="2"/>
          </rPr>
          <t xml:space="preserve">
Estimated % of Salaries &amp; Wages</t>
        </r>
      </text>
    </comment>
    <comment ref="B54" authorId="0" shapeId="0" xr:uid="{00000000-0006-0000-0100-00000F000000}">
      <text>
        <r>
          <rPr>
            <b/>
            <sz val="9"/>
            <color indexed="81"/>
            <rFont val="Tahoma"/>
            <family val="2"/>
          </rPr>
          <t>Zamora, Vince:</t>
        </r>
        <r>
          <rPr>
            <sz val="9"/>
            <color indexed="81"/>
            <rFont val="Tahoma"/>
            <family val="2"/>
          </rPr>
          <t xml:space="preserve">
Employer paid taxes
Estimated 2016 rates:
6.2% - Social Security
1.45% - Medicare
Source: https://www.surepayroll.com/resources/blog/how-to-calculate-payroll-taxes</t>
        </r>
      </text>
    </comment>
    <comment ref="D54" authorId="0" shapeId="0" xr:uid="{00000000-0006-0000-0100-000010000000}">
      <text>
        <r>
          <rPr>
            <b/>
            <sz val="9"/>
            <color indexed="81"/>
            <rFont val="Tahoma"/>
            <family val="2"/>
          </rPr>
          <t>Zamora, Vince:</t>
        </r>
        <r>
          <rPr>
            <sz val="9"/>
            <color indexed="81"/>
            <rFont val="Tahoma"/>
            <family val="2"/>
          </rPr>
          <t xml:space="preserve">
Estimated % of Salaries &amp; Wages</t>
        </r>
      </text>
    </comment>
    <comment ref="B55" authorId="0" shapeId="0" xr:uid="{00000000-0006-0000-0100-000011000000}">
      <text>
        <r>
          <rPr>
            <b/>
            <sz val="9"/>
            <color indexed="81"/>
            <rFont val="Tahoma"/>
            <family val="2"/>
          </rPr>
          <t>Zamora, Vince:</t>
        </r>
        <r>
          <rPr>
            <sz val="9"/>
            <color indexed="81"/>
            <rFont val="Tahoma"/>
            <family val="2"/>
          </rPr>
          <t xml:space="preserve">
Sales commissions, credit card fees, PayPal or other transactional costs</t>
        </r>
      </text>
    </comment>
    <comment ref="D55" authorId="0" shapeId="0" xr:uid="{00000000-0006-0000-0100-000012000000}">
      <text>
        <r>
          <rPr>
            <b/>
            <sz val="9"/>
            <color indexed="81"/>
            <rFont val="Tahoma"/>
            <family val="2"/>
          </rPr>
          <t>Zamora, Vince:</t>
        </r>
        <r>
          <rPr>
            <sz val="9"/>
            <color indexed="81"/>
            <rFont val="Tahoma"/>
            <family val="2"/>
          </rPr>
          <t xml:space="preserve">
Estimated % of Revenue</t>
        </r>
      </text>
    </comment>
    <comment ref="B56" authorId="0" shapeId="0" xr:uid="{00000000-0006-0000-0100-000013000000}">
      <text>
        <r>
          <rPr>
            <b/>
            <sz val="9"/>
            <color indexed="81"/>
            <rFont val="Tahoma"/>
            <family val="2"/>
          </rPr>
          <t>Zamora, Vince:</t>
        </r>
        <r>
          <rPr>
            <sz val="9"/>
            <color indexed="81"/>
            <rFont val="Tahoma"/>
            <family val="2"/>
          </rPr>
          <t xml:space="preserve">
If a long-term purchase is made, like buying a vehicle, whose value will diminish as time passes, you may want to consider tracking the "Depreciation" expense.  This essentially quantifies the rate at which the purchase loses its value.
*Land or property typically do not depreciate.*</t>
        </r>
      </text>
    </comment>
    <comment ref="D56" authorId="0" shapeId="0" xr:uid="{00000000-0006-0000-0100-000014000000}">
      <text>
        <r>
          <rPr>
            <b/>
            <sz val="9"/>
            <color indexed="81"/>
            <rFont val="Tahoma"/>
            <family val="2"/>
          </rPr>
          <t>Zamora, Vince:</t>
        </r>
        <r>
          <rPr>
            <sz val="9"/>
            <color indexed="81"/>
            <rFont val="Tahoma"/>
            <family val="2"/>
          </rPr>
          <t xml:space="preserve">
Example: depreciating a $40,000 work truck over five years (60 months).  This would start once it's put into service.
5-Year Usefule Life for: cars, taxis, buses, trucks, computers, office machines (faxes,
copiers, calculators, and so on), research equipment, and
cattle
Source: http://www.dummies.com/business/accounting/calculating-the-useful-life-of-a-fixed-asset/</t>
        </r>
      </text>
    </comment>
    <comment ref="D57" authorId="0" shapeId="0" xr:uid="{00000000-0006-0000-0100-000015000000}">
      <text>
        <r>
          <rPr>
            <b/>
            <sz val="9"/>
            <color indexed="81"/>
            <rFont val="Tahoma"/>
            <family val="2"/>
          </rPr>
          <t>Zamora, Vince:</t>
        </r>
        <r>
          <rPr>
            <sz val="9"/>
            <color indexed="81"/>
            <rFont val="Tahoma"/>
            <family val="2"/>
          </rPr>
          <t xml:space="preserve">
Estimated % of Sales</t>
        </r>
      </text>
    </comment>
    <comment ref="D61" authorId="0" shapeId="0" xr:uid="{00000000-0006-0000-0100-000016000000}">
      <text>
        <r>
          <rPr>
            <b/>
            <sz val="9"/>
            <color indexed="81"/>
            <rFont val="Tahoma"/>
            <family val="2"/>
          </rPr>
          <t>Zamora, Vince:</t>
        </r>
        <r>
          <rPr>
            <sz val="9"/>
            <color indexed="81"/>
            <rFont val="Tahoma"/>
            <family val="2"/>
          </rPr>
          <t xml:space="preserve">
Estimated % of Sales</t>
        </r>
      </text>
    </comment>
    <comment ref="B63" authorId="0" shapeId="0" xr:uid="{00000000-0006-0000-0100-000017000000}">
      <text>
        <r>
          <rPr>
            <b/>
            <sz val="9"/>
            <color indexed="81"/>
            <rFont val="Tahoma"/>
            <family val="2"/>
          </rPr>
          <t>Zamora, Vince:</t>
        </r>
        <r>
          <rPr>
            <sz val="9"/>
            <color indexed="81"/>
            <rFont val="Tahoma"/>
            <family val="2"/>
          </rPr>
          <t xml:space="preserve">
Since payments against principal on a mortgage are recovered upon sale, typicallly property taxes and insurance are the only true expense.
Use the lines below to track those expenses.  Otherwise, you could also insert mortgage payments here to conservatively track this spend.</t>
        </r>
      </text>
    </comment>
    <comment ref="D63" authorId="0" shapeId="0" xr:uid="{00000000-0006-0000-0100-000018000000}">
      <text>
        <r>
          <rPr>
            <b/>
            <sz val="9"/>
            <color indexed="81"/>
            <rFont val="Tahoma"/>
            <family val="2"/>
          </rPr>
          <t>Zamora, Vince:</t>
        </r>
        <r>
          <rPr>
            <sz val="9"/>
            <color indexed="81"/>
            <rFont val="Tahoma"/>
            <family val="2"/>
          </rPr>
          <t xml:space="preserve">
Monthly Rent.</t>
        </r>
      </text>
    </comment>
    <comment ref="B65" authorId="0" shapeId="0" xr:uid="{00000000-0006-0000-0100-000019000000}">
      <text>
        <r>
          <rPr>
            <b/>
            <sz val="9"/>
            <color indexed="81"/>
            <rFont val="Tahoma"/>
            <family val="2"/>
          </rPr>
          <t>Zamora, Vince:</t>
        </r>
        <r>
          <rPr>
            <sz val="9"/>
            <color indexed="81"/>
            <rFont val="Tahoma"/>
            <family val="2"/>
          </rPr>
          <t xml:space="preserve">
Property, Workers Comp, General Liability, Auto, etc.</t>
        </r>
      </text>
    </comment>
    <comment ref="D65" authorId="0" shapeId="0" xr:uid="{00000000-0006-0000-0100-00001A000000}">
      <text>
        <r>
          <rPr>
            <b/>
            <sz val="9"/>
            <color indexed="81"/>
            <rFont val="Tahoma"/>
            <family val="2"/>
          </rPr>
          <t>Zamora, Vince:</t>
        </r>
        <r>
          <rPr>
            <sz val="9"/>
            <color indexed="81"/>
            <rFont val="Tahoma"/>
            <family val="2"/>
          </rPr>
          <t xml:space="preserve">
Annual Premium divided by 12 months.</t>
        </r>
      </text>
    </comment>
    <comment ref="B69" authorId="0" shapeId="0" xr:uid="{00000000-0006-0000-0100-00001B000000}">
      <text>
        <r>
          <rPr>
            <b/>
            <sz val="9"/>
            <color indexed="81"/>
            <rFont val="Tahoma"/>
            <family val="2"/>
          </rPr>
          <t>Zamora, Vince:</t>
        </r>
        <r>
          <rPr>
            <sz val="9"/>
            <color indexed="81"/>
            <rFont val="Tahoma"/>
            <family val="2"/>
          </rPr>
          <t xml:space="preserve">
Maintenance, Security, etc.</t>
        </r>
      </text>
    </comment>
    <comment ref="D77" authorId="0" shapeId="0" xr:uid="{00000000-0006-0000-0100-00001C000000}">
      <text>
        <r>
          <rPr>
            <b/>
            <sz val="9"/>
            <color indexed="81"/>
            <rFont val="Tahoma"/>
            <family val="2"/>
          </rPr>
          <t>Zamora, Vince:</t>
        </r>
        <r>
          <rPr>
            <sz val="9"/>
            <color indexed="81"/>
            <rFont val="Tahoma"/>
            <family val="2"/>
          </rPr>
          <t xml:space="preserve">
This is an estimate.  Insert your company's tax rate here.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Zamora, Vince</author>
  </authors>
  <commentList>
    <comment ref="B33" authorId="0" shapeId="0" xr:uid="{00000000-0006-0000-0200-000001000000}">
      <text>
        <r>
          <rPr>
            <b/>
            <sz val="9"/>
            <color indexed="81"/>
            <rFont val="Tahoma"/>
            <family val="2"/>
          </rPr>
          <t>Zamora, Vince:</t>
        </r>
        <r>
          <rPr>
            <sz val="9"/>
            <color indexed="81"/>
            <rFont val="Tahoma"/>
            <family val="2"/>
          </rPr>
          <t xml:space="preserve">
Returned sales and customer satisfaction discretionary dicsounts.</t>
        </r>
      </text>
    </comment>
    <comment ref="D33" authorId="0" shapeId="0" xr:uid="{00000000-0006-0000-0200-000002000000}">
      <text>
        <r>
          <rPr>
            <b/>
            <sz val="9"/>
            <color indexed="81"/>
            <rFont val="Tahoma"/>
            <family val="2"/>
          </rPr>
          <t>Zamora, Vince:</t>
        </r>
        <r>
          <rPr>
            <sz val="9"/>
            <color indexed="81"/>
            <rFont val="Tahoma"/>
            <family val="2"/>
          </rPr>
          <t xml:space="preserve">
Estimated % of Gross Sales</t>
        </r>
      </text>
    </comment>
    <comment ref="B37" authorId="0" shapeId="0" xr:uid="{00000000-0006-0000-0200-000003000000}">
      <text>
        <r>
          <rPr>
            <b/>
            <sz val="9"/>
            <color indexed="81"/>
            <rFont val="Tahoma"/>
            <family val="2"/>
          </rPr>
          <t>Zamora, Vince:</t>
        </r>
        <r>
          <rPr>
            <sz val="9"/>
            <color indexed="81"/>
            <rFont val="Tahoma"/>
            <family val="2"/>
          </rPr>
          <t xml:space="preserve">
One way to quantify this without a system is to use beginning Inventory value less ending Inventory value plus Inventory purchases.
Otherwise, can overwrite with a better estimate.</t>
        </r>
      </text>
    </comment>
    <comment ref="B41" authorId="0" shapeId="0" xr:uid="{00000000-0006-0000-0200-000004000000}">
      <text>
        <r>
          <rPr>
            <b/>
            <sz val="9"/>
            <color indexed="81"/>
            <rFont val="Tahoma"/>
            <family val="2"/>
          </rPr>
          <t>Zamora, Vince:</t>
        </r>
        <r>
          <rPr>
            <sz val="9"/>
            <color indexed="81"/>
            <rFont val="Tahoma"/>
            <family val="2"/>
          </rPr>
          <t xml:space="preserve">
Labor directly involved in the production/service process.</t>
        </r>
      </text>
    </comment>
    <comment ref="B44" authorId="0" shapeId="0" xr:uid="{00000000-0006-0000-0200-000005000000}">
      <text>
        <r>
          <rPr>
            <b/>
            <sz val="9"/>
            <color indexed="81"/>
            <rFont val="Tahoma"/>
            <family val="2"/>
          </rPr>
          <t>Zamora, Vince:</t>
        </r>
        <r>
          <rPr>
            <sz val="9"/>
            <color indexed="81"/>
            <rFont val="Tahoma"/>
            <family val="2"/>
          </rPr>
          <t xml:space="preserve">
i.e. Employer paid health insurance, Retirement, etc.</t>
        </r>
      </text>
    </comment>
    <comment ref="D44" authorId="0" shapeId="0" xr:uid="{00000000-0006-0000-0200-000006000000}">
      <text>
        <r>
          <rPr>
            <b/>
            <sz val="9"/>
            <color indexed="81"/>
            <rFont val="Tahoma"/>
            <family val="2"/>
          </rPr>
          <t>Zamora, Vince:</t>
        </r>
        <r>
          <rPr>
            <sz val="9"/>
            <color indexed="81"/>
            <rFont val="Tahoma"/>
            <family val="2"/>
          </rPr>
          <t xml:space="preserve">
Estimated % of Salaries &amp; Wages</t>
        </r>
      </text>
    </comment>
    <comment ref="B45" authorId="0" shapeId="0" xr:uid="{00000000-0006-0000-0200-000007000000}">
      <text>
        <r>
          <rPr>
            <b/>
            <sz val="9"/>
            <color indexed="81"/>
            <rFont val="Tahoma"/>
            <family val="2"/>
          </rPr>
          <t>Zamora, Vince:</t>
        </r>
        <r>
          <rPr>
            <sz val="9"/>
            <color indexed="81"/>
            <rFont val="Tahoma"/>
            <family val="2"/>
          </rPr>
          <t xml:space="preserve">
Employer paid taxes
</t>
        </r>
        <r>
          <rPr>
            <u/>
            <sz val="9"/>
            <color indexed="81"/>
            <rFont val="Tahoma"/>
            <family val="2"/>
          </rPr>
          <t>2016 rates:</t>
        </r>
        <r>
          <rPr>
            <sz val="9"/>
            <color indexed="81"/>
            <rFont val="Tahoma"/>
            <family val="2"/>
          </rPr>
          <t xml:space="preserve">
6.2% - Social Security
1.45% - Medicare
Source: https://www.surepayroll.com/resources/blog/how-to-calculate-payroll-taxes</t>
        </r>
      </text>
    </comment>
    <comment ref="D45" authorId="0" shapeId="0" xr:uid="{00000000-0006-0000-0200-000008000000}">
      <text>
        <r>
          <rPr>
            <b/>
            <sz val="9"/>
            <color indexed="81"/>
            <rFont val="Tahoma"/>
            <family val="2"/>
          </rPr>
          <t>Zamora, Vince:</t>
        </r>
        <r>
          <rPr>
            <sz val="9"/>
            <color indexed="81"/>
            <rFont val="Tahoma"/>
            <family val="2"/>
          </rPr>
          <t xml:space="preserve">
Estimated % of Salaries &amp; Wages</t>
        </r>
      </text>
    </comment>
    <comment ref="B49" authorId="0" shapeId="0" xr:uid="{00000000-0006-0000-0200-000009000000}">
      <text>
        <r>
          <rPr>
            <b/>
            <sz val="9"/>
            <color indexed="81"/>
            <rFont val="Tahoma"/>
            <family val="2"/>
          </rPr>
          <t>Zamora, Vince:</t>
        </r>
        <r>
          <rPr>
            <sz val="9"/>
            <color indexed="81"/>
            <rFont val="Tahoma"/>
            <family val="2"/>
          </rPr>
          <t xml:space="preserve">
aka Gross Margin</t>
        </r>
      </text>
    </comment>
    <comment ref="B51" authorId="0" shapeId="0" xr:uid="{00000000-0006-0000-0200-00000A000000}">
      <text>
        <r>
          <rPr>
            <b/>
            <sz val="9"/>
            <color indexed="81"/>
            <rFont val="Tahoma"/>
            <family val="2"/>
          </rPr>
          <t>Zamora, Vince:</t>
        </r>
        <r>
          <rPr>
            <sz val="9"/>
            <color indexed="81"/>
            <rFont val="Tahoma"/>
            <family val="2"/>
          </rPr>
          <t xml:space="preserve">
aka: Overhead/SG&amp;A (Selling, General &amp; Administrative)</t>
        </r>
      </text>
    </comment>
    <comment ref="B53" authorId="0" shapeId="0" xr:uid="{00000000-0006-0000-0200-00000B000000}">
      <text>
        <r>
          <rPr>
            <b/>
            <sz val="9"/>
            <color indexed="81"/>
            <rFont val="Tahoma"/>
            <family val="2"/>
          </rPr>
          <t>Zamora, Vince:</t>
        </r>
        <r>
          <rPr>
            <sz val="9"/>
            <color indexed="81"/>
            <rFont val="Tahoma"/>
            <family val="2"/>
          </rPr>
          <t xml:space="preserve">
i.e. Employer paid health insurance, Retirement, etc.</t>
        </r>
      </text>
    </comment>
    <comment ref="D53" authorId="0" shapeId="0" xr:uid="{00000000-0006-0000-0200-00000C000000}">
      <text>
        <r>
          <rPr>
            <b/>
            <sz val="9"/>
            <color indexed="81"/>
            <rFont val="Tahoma"/>
            <family val="2"/>
          </rPr>
          <t>Zamora, Vince:</t>
        </r>
        <r>
          <rPr>
            <sz val="9"/>
            <color indexed="81"/>
            <rFont val="Tahoma"/>
            <family val="2"/>
          </rPr>
          <t xml:space="preserve">
Estimated % of Salaries &amp; Wages</t>
        </r>
      </text>
    </comment>
    <comment ref="B54" authorId="0" shapeId="0" xr:uid="{00000000-0006-0000-0200-00000D000000}">
      <text>
        <r>
          <rPr>
            <b/>
            <sz val="9"/>
            <color indexed="81"/>
            <rFont val="Tahoma"/>
            <family val="2"/>
          </rPr>
          <t>Zamora, Vince:</t>
        </r>
        <r>
          <rPr>
            <sz val="9"/>
            <color indexed="81"/>
            <rFont val="Tahoma"/>
            <family val="2"/>
          </rPr>
          <t xml:space="preserve">
Employer paid taxes
2016 rates:
6.2% - Social Security
1.45% - Medicare
Source: https://www.surepayroll.com/resources/blog/how-to-calculate-payroll-taxes</t>
        </r>
      </text>
    </comment>
    <comment ref="D54" authorId="0" shapeId="0" xr:uid="{00000000-0006-0000-0200-00000E000000}">
      <text>
        <r>
          <rPr>
            <b/>
            <sz val="9"/>
            <color indexed="81"/>
            <rFont val="Tahoma"/>
            <family val="2"/>
          </rPr>
          <t>Zamora, Vince:</t>
        </r>
        <r>
          <rPr>
            <sz val="9"/>
            <color indexed="81"/>
            <rFont val="Tahoma"/>
            <family val="2"/>
          </rPr>
          <t xml:space="preserve">
Estimated % of Salaries &amp; Wages</t>
        </r>
      </text>
    </comment>
    <comment ref="B55" authorId="0" shapeId="0" xr:uid="{00000000-0006-0000-0200-00000F000000}">
      <text>
        <r>
          <rPr>
            <b/>
            <sz val="9"/>
            <color indexed="81"/>
            <rFont val="Tahoma"/>
            <family val="2"/>
          </rPr>
          <t>Zamora, Vince:</t>
        </r>
        <r>
          <rPr>
            <sz val="9"/>
            <color indexed="81"/>
            <rFont val="Tahoma"/>
            <family val="2"/>
          </rPr>
          <t xml:space="preserve">
Sales commissions, credit card fees, PayPal or other transactional costs</t>
        </r>
      </text>
    </comment>
    <comment ref="D55" authorId="0" shapeId="0" xr:uid="{00000000-0006-0000-0200-000010000000}">
      <text>
        <r>
          <rPr>
            <b/>
            <sz val="9"/>
            <color indexed="81"/>
            <rFont val="Tahoma"/>
            <family val="2"/>
          </rPr>
          <t>Zamora, Vince:</t>
        </r>
        <r>
          <rPr>
            <sz val="9"/>
            <color indexed="81"/>
            <rFont val="Tahoma"/>
            <family val="2"/>
          </rPr>
          <t xml:space="preserve">
Estimated % of Revenue</t>
        </r>
      </text>
    </comment>
    <comment ref="B56" authorId="0" shapeId="0" xr:uid="{00000000-0006-0000-0200-000011000000}">
      <text>
        <r>
          <rPr>
            <b/>
            <sz val="9"/>
            <color indexed="81"/>
            <rFont val="Tahoma"/>
            <family val="2"/>
          </rPr>
          <t>Zamora, Vince:</t>
        </r>
        <r>
          <rPr>
            <sz val="9"/>
            <color indexed="81"/>
            <rFont val="Tahoma"/>
            <family val="2"/>
          </rPr>
          <t xml:space="preserve">
If a long-term purchase is made, like buying a vehicle, whose value will diminish as time passes, you may want to consider tracking the "Depreciation" expense.  This essentially quantifies the rate at which the purchase loses its value.
*Land or property typically do not depreciate.*</t>
        </r>
      </text>
    </comment>
    <comment ref="D56" authorId="0" shapeId="0" xr:uid="{00000000-0006-0000-0200-000012000000}">
      <text>
        <r>
          <rPr>
            <b/>
            <sz val="9"/>
            <color indexed="81"/>
            <rFont val="Tahoma"/>
            <family val="2"/>
          </rPr>
          <t>Zamora, Vince:</t>
        </r>
        <r>
          <rPr>
            <sz val="9"/>
            <color indexed="81"/>
            <rFont val="Tahoma"/>
            <family val="2"/>
          </rPr>
          <t xml:space="preserve">
Example: depreciating a $40,000 work truck over five years (60 months).  This would start once it's put into service.
5-Year Usefule Life for: cars, taxis, buses, trucks, computers, office machines (faxes,
copiers, calculators, and so on), research equipment, and
cattle
Source: http://www.dummies.com/business/accounting/calculating-the-useful-life-of-a-fixed-asset/</t>
        </r>
      </text>
    </comment>
    <comment ref="B63" authorId="0" shapeId="0" xr:uid="{00000000-0006-0000-0200-000013000000}">
      <text>
        <r>
          <rPr>
            <b/>
            <sz val="9"/>
            <color indexed="81"/>
            <rFont val="Tahoma"/>
            <family val="2"/>
          </rPr>
          <t>Zamora, Vince:</t>
        </r>
        <r>
          <rPr>
            <sz val="9"/>
            <color indexed="81"/>
            <rFont val="Tahoma"/>
            <family val="2"/>
          </rPr>
          <t xml:space="preserve">
Since payments against principal on a mortgage are recovered upon sale, typicallly property taxes and insurance are the only true expense.
Use the lines below to track those expenses.  Otherwise, you could also insert mortgage payments here to conservatively track this spend.</t>
        </r>
      </text>
    </comment>
    <comment ref="D63" authorId="0" shapeId="0" xr:uid="{00000000-0006-0000-0200-000014000000}">
      <text>
        <r>
          <rPr>
            <b/>
            <sz val="9"/>
            <color indexed="81"/>
            <rFont val="Tahoma"/>
            <family val="2"/>
          </rPr>
          <t>Zamora, Vince:</t>
        </r>
        <r>
          <rPr>
            <sz val="9"/>
            <color indexed="81"/>
            <rFont val="Tahoma"/>
            <family val="2"/>
          </rPr>
          <t xml:space="preserve">
Monthly Rent.</t>
        </r>
      </text>
    </comment>
    <comment ref="B65" authorId="0" shapeId="0" xr:uid="{00000000-0006-0000-0200-000015000000}">
      <text>
        <r>
          <rPr>
            <b/>
            <sz val="9"/>
            <color indexed="81"/>
            <rFont val="Tahoma"/>
            <family val="2"/>
          </rPr>
          <t>Zamora, Vince:</t>
        </r>
        <r>
          <rPr>
            <sz val="9"/>
            <color indexed="81"/>
            <rFont val="Tahoma"/>
            <family val="2"/>
          </rPr>
          <t xml:space="preserve">
Property, Workers Comp, General Liability, Auto, etc.</t>
        </r>
      </text>
    </comment>
    <comment ref="D65" authorId="0" shapeId="0" xr:uid="{00000000-0006-0000-0200-000016000000}">
      <text>
        <r>
          <rPr>
            <b/>
            <sz val="9"/>
            <color indexed="81"/>
            <rFont val="Tahoma"/>
            <family val="2"/>
          </rPr>
          <t>Zamora, Vince:</t>
        </r>
        <r>
          <rPr>
            <sz val="9"/>
            <color indexed="81"/>
            <rFont val="Tahoma"/>
            <family val="2"/>
          </rPr>
          <t xml:space="preserve">
Annual Premium divided by 12 months.</t>
        </r>
      </text>
    </comment>
    <comment ref="B69" authorId="0" shapeId="0" xr:uid="{00000000-0006-0000-0200-000017000000}">
      <text>
        <r>
          <rPr>
            <b/>
            <sz val="9"/>
            <color indexed="81"/>
            <rFont val="Tahoma"/>
            <family val="2"/>
          </rPr>
          <t>Zamora, Vince:</t>
        </r>
        <r>
          <rPr>
            <sz val="9"/>
            <color indexed="81"/>
            <rFont val="Tahoma"/>
            <family val="2"/>
          </rPr>
          <t xml:space="preserve">
Maintenance, Security, etc.</t>
        </r>
      </text>
    </comment>
    <comment ref="D77" authorId="0" shapeId="0" xr:uid="{00000000-0006-0000-0200-000018000000}">
      <text>
        <r>
          <rPr>
            <b/>
            <sz val="9"/>
            <color indexed="81"/>
            <rFont val="Tahoma"/>
            <family val="2"/>
          </rPr>
          <t>Zamora, Vince:</t>
        </r>
        <r>
          <rPr>
            <sz val="9"/>
            <color indexed="81"/>
            <rFont val="Tahoma"/>
            <family val="2"/>
          </rPr>
          <t xml:space="preserve">
This is an estimate.  Insert your company's tax rate here.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Zamora, Vince</author>
  </authors>
  <commentList>
    <comment ref="B33" authorId="0" shapeId="0" xr:uid="{6D1E80BF-1E51-40B6-B160-3B5C6D58A437}">
      <text>
        <r>
          <rPr>
            <b/>
            <sz val="9"/>
            <color indexed="81"/>
            <rFont val="Tahoma"/>
            <family val="2"/>
          </rPr>
          <t>Zamora, Vince:</t>
        </r>
        <r>
          <rPr>
            <sz val="9"/>
            <color indexed="81"/>
            <rFont val="Tahoma"/>
            <family val="2"/>
          </rPr>
          <t xml:space="preserve">
Returned sales and customer satisfaction discretionary dicsounts.</t>
        </r>
      </text>
    </comment>
    <comment ref="D33" authorId="0" shapeId="0" xr:uid="{1B8030DA-F6E4-4762-9652-F8424515A992}">
      <text>
        <r>
          <rPr>
            <b/>
            <sz val="9"/>
            <color indexed="81"/>
            <rFont val="Tahoma"/>
            <family val="2"/>
          </rPr>
          <t>Zamora, Vince:</t>
        </r>
        <r>
          <rPr>
            <sz val="9"/>
            <color indexed="81"/>
            <rFont val="Tahoma"/>
            <family val="2"/>
          </rPr>
          <t xml:space="preserve">
Estimated % of Gross Sales</t>
        </r>
      </text>
    </comment>
    <comment ref="B37" authorId="0" shapeId="0" xr:uid="{A30B0B77-E330-4F36-B9CB-2363264B45F3}">
      <text>
        <r>
          <rPr>
            <b/>
            <sz val="9"/>
            <color indexed="81"/>
            <rFont val="Tahoma"/>
            <family val="2"/>
          </rPr>
          <t>Zamora, Vince:</t>
        </r>
        <r>
          <rPr>
            <sz val="9"/>
            <color indexed="81"/>
            <rFont val="Tahoma"/>
            <family val="2"/>
          </rPr>
          <t xml:space="preserve">
One way to quantify this without a system is to use beginning Inventory value less ending Inventory value plus Inventory purchases.
Otherwise, can overwrite with a better estimate.</t>
        </r>
      </text>
    </comment>
    <comment ref="B41" authorId="0" shapeId="0" xr:uid="{DE8D5C2E-0DEF-49B8-A527-1A2321447EEE}">
      <text>
        <r>
          <rPr>
            <b/>
            <sz val="9"/>
            <color indexed="81"/>
            <rFont val="Tahoma"/>
            <family val="2"/>
          </rPr>
          <t>Zamora, Vince:</t>
        </r>
        <r>
          <rPr>
            <sz val="9"/>
            <color indexed="81"/>
            <rFont val="Tahoma"/>
            <family val="2"/>
          </rPr>
          <t xml:space="preserve">
Labor directly involved in the production/service process.</t>
        </r>
      </text>
    </comment>
    <comment ref="B44" authorId="0" shapeId="0" xr:uid="{C4013C45-9DC3-4449-8030-9B9EABFF2C1F}">
      <text>
        <r>
          <rPr>
            <b/>
            <sz val="9"/>
            <color indexed="81"/>
            <rFont val="Tahoma"/>
            <family val="2"/>
          </rPr>
          <t>Zamora, Vince:</t>
        </r>
        <r>
          <rPr>
            <sz val="9"/>
            <color indexed="81"/>
            <rFont val="Tahoma"/>
            <family val="2"/>
          </rPr>
          <t xml:space="preserve">
i.e. Employer paid health insurance, Retirement, etc.</t>
        </r>
      </text>
    </comment>
    <comment ref="D44" authorId="0" shapeId="0" xr:uid="{36D5D931-75BA-40CB-868C-DE5FD0D17A22}">
      <text>
        <r>
          <rPr>
            <b/>
            <sz val="9"/>
            <color indexed="81"/>
            <rFont val="Tahoma"/>
            <family val="2"/>
          </rPr>
          <t>Zamora, Vince:</t>
        </r>
        <r>
          <rPr>
            <sz val="9"/>
            <color indexed="81"/>
            <rFont val="Tahoma"/>
            <family val="2"/>
          </rPr>
          <t xml:space="preserve">
Estimated % of Salaries &amp; Wages</t>
        </r>
      </text>
    </comment>
    <comment ref="B45" authorId="0" shapeId="0" xr:uid="{F0A8C1D7-D0EA-4A2B-AC4C-FF59D0A97D31}">
      <text>
        <r>
          <rPr>
            <b/>
            <sz val="9"/>
            <color indexed="81"/>
            <rFont val="Tahoma"/>
            <family val="2"/>
          </rPr>
          <t>Zamora, Vince:</t>
        </r>
        <r>
          <rPr>
            <sz val="9"/>
            <color indexed="81"/>
            <rFont val="Tahoma"/>
            <family val="2"/>
          </rPr>
          <t xml:space="preserve">
Employer paid taxes
</t>
        </r>
        <r>
          <rPr>
            <u/>
            <sz val="9"/>
            <color indexed="81"/>
            <rFont val="Tahoma"/>
            <family val="2"/>
          </rPr>
          <t>2016 rates:</t>
        </r>
        <r>
          <rPr>
            <sz val="9"/>
            <color indexed="81"/>
            <rFont val="Tahoma"/>
            <family val="2"/>
          </rPr>
          <t xml:space="preserve">
6.2% - Social Security
1.45% - Medicare
Source: https://www.surepayroll.com/resources/blog/how-to-calculate-payroll-taxes</t>
        </r>
      </text>
    </comment>
    <comment ref="D45" authorId="0" shapeId="0" xr:uid="{463762FD-6D4D-44F6-827A-8A253FB27A35}">
      <text>
        <r>
          <rPr>
            <b/>
            <sz val="9"/>
            <color indexed="81"/>
            <rFont val="Tahoma"/>
            <family val="2"/>
          </rPr>
          <t>Zamora, Vince:</t>
        </r>
        <r>
          <rPr>
            <sz val="9"/>
            <color indexed="81"/>
            <rFont val="Tahoma"/>
            <family val="2"/>
          </rPr>
          <t xml:space="preserve">
Estimated % of Salaries &amp; Wages</t>
        </r>
      </text>
    </comment>
    <comment ref="B49" authorId="0" shapeId="0" xr:uid="{BC2C4BF0-6BDE-40BE-A44A-8A37AD494959}">
      <text>
        <r>
          <rPr>
            <b/>
            <sz val="9"/>
            <color indexed="81"/>
            <rFont val="Tahoma"/>
            <family val="2"/>
          </rPr>
          <t>Zamora, Vince:</t>
        </r>
        <r>
          <rPr>
            <sz val="9"/>
            <color indexed="81"/>
            <rFont val="Tahoma"/>
            <family val="2"/>
          </rPr>
          <t xml:space="preserve">
aka Gross Margin</t>
        </r>
      </text>
    </comment>
    <comment ref="B51" authorId="0" shapeId="0" xr:uid="{062DB0D4-E414-48E3-A539-33E517C8DE03}">
      <text>
        <r>
          <rPr>
            <b/>
            <sz val="9"/>
            <color indexed="81"/>
            <rFont val="Tahoma"/>
            <family val="2"/>
          </rPr>
          <t>Zamora, Vince:</t>
        </r>
        <r>
          <rPr>
            <sz val="9"/>
            <color indexed="81"/>
            <rFont val="Tahoma"/>
            <family val="2"/>
          </rPr>
          <t xml:space="preserve">
aka: Overhead/SG&amp;A (Selling, General &amp; Administrative)</t>
        </r>
      </text>
    </comment>
    <comment ref="B53" authorId="0" shapeId="0" xr:uid="{B5E82D03-6069-4F74-825E-2B7942772E58}">
      <text>
        <r>
          <rPr>
            <b/>
            <sz val="9"/>
            <color indexed="81"/>
            <rFont val="Tahoma"/>
            <family val="2"/>
          </rPr>
          <t>Zamora, Vince:</t>
        </r>
        <r>
          <rPr>
            <sz val="9"/>
            <color indexed="81"/>
            <rFont val="Tahoma"/>
            <family val="2"/>
          </rPr>
          <t xml:space="preserve">
i.e. Employer paid health insurance, Retirement, etc.</t>
        </r>
      </text>
    </comment>
    <comment ref="D53" authorId="0" shapeId="0" xr:uid="{1DA60872-5CB9-4D7B-AF0E-6A26A1926D54}">
      <text>
        <r>
          <rPr>
            <b/>
            <sz val="9"/>
            <color indexed="81"/>
            <rFont val="Tahoma"/>
            <family val="2"/>
          </rPr>
          <t>Zamora, Vince:</t>
        </r>
        <r>
          <rPr>
            <sz val="9"/>
            <color indexed="81"/>
            <rFont val="Tahoma"/>
            <family val="2"/>
          </rPr>
          <t xml:space="preserve">
Estimated % of Salaries &amp; Wages</t>
        </r>
      </text>
    </comment>
    <comment ref="B54" authorId="0" shapeId="0" xr:uid="{8C277BB7-288D-454C-A34A-00341517E694}">
      <text>
        <r>
          <rPr>
            <b/>
            <sz val="9"/>
            <color indexed="81"/>
            <rFont val="Tahoma"/>
            <family val="2"/>
          </rPr>
          <t>Zamora, Vince:</t>
        </r>
        <r>
          <rPr>
            <sz val="9"/>
            <color indexed="81"/>
            <rFont val="Tahoma"/>
            <family val="2"/>
          </rPr>
          <t xml:space="preserve">
Employer paid taxes
2016 rates:
6.2% - Social Security
1.45% - Medicare
Source: https://www.surepayroll.com/resources/blog/how-to-calculate-payroll-taxes</t>
        </r>
      </text>
    </comment>
    <comment ref="D54" authorId="0" shapeId="0" xr:uid="{8DD328EA-01FA-41E3-BFD6-B8961D606E1A}">
      <text>
        <r>
          <rPr>
            <b/>
            <sz val="9"/>
            <color indexed="81"/>
            <rFont val="Tahoma"/>
            <family val="2"/>
          </rPr>
          <t>Zamora, Vince:</t>
        </r>
        <r>
          <rPr>
            <sz val="9"/>
            <color indexed="81"/>
            <rFont val="Tahoma"/>
            <family val="2"/>
          </rPr>
          <t xml:space="preserve">
Estimated % of Salaries &amp; Wages</t>
        </r>
      </text>
    </comment>
    <comment ref="B55" authorId="0" shapeId="0" xr:uid="{D301B5FE-4DB6-4BBA-A49C-56F184D70BEE}">
      <text>
        <r>
          <rPr>
            <b/>
            <sz val="9"/>
            <color indexed="81"/>
            <rFont val="Tahoma"/>
            <family val="2"/>
          </rPr>
          <t>Zamora, Vince:</t>
        </r>
        <r>
          <rPr>
            <sz val="9"/>
            <color indexed="81"/>
            <rFont val="Tahoma"/>
            <family val="2"/>
          </rPr>
          <t xml:space="preserve">
Sales commissions, credit card fees, PayPal or other transactional costs</t>
        </r>
      </text>
    </comment>
    <comment ref="D55" authorId="0" shapeId="0" xr:uid="{8A454EA9-E9B8-4075-B8AB-2BB5B61AB0E7}">
      <text>
        <r>
          <rPr>
            <b/>
            <sz val="9"/>
            <color indexed="81"/>
            <rFont val="Tahoma"/>
            <family val="2"/>
          </rPr>
          <t>Zamora, Vince:</t>
        </r>
        <r>
          <rPr>
            <sz val="9"/>
            <color indexed="81"/>
            <rFont val="Tahoma"/>
            <family val="2"/>
          </rPr>
          <t xml:space="preserve">
Estimated % of Revenue</t>
        </r>
      </text>
    </comment>
    <comment ref="B56" authorId="0" shapeId="0" xr:uid="{CC735744-C371-4521-AA23-EDBDAA3C482F}">
      <text>
        <r>
          <rPr>
            <b/>
            <sz val="9"/>
            <color indexed="81"/>
            <rFont val="Tahoma"/>
            <family val="2"/>
          </rPr>
          <t>Zamora, Vince:</t>
        </r>
        <r>
          <rPr>
            <sz val="9"/>
            <color indexed="81"/>
            <rFont val="Tahoma"/>
            <family val="2"/>
          </rPr>
          <t xml:space="preserve">
If a long-term purchase is made, like buying a vehicle, whose value will diminish as time passes, you may want to consider tracking the "Depreciation" expense.  This essentially quantifies the rate at which the purchase loses its value.
*Land or property typically do not depreciate.*</t>
        </r>
      </text>
    </comment>
    <comment ref="D56" authorId="0" shapeId="0" xr:uid="{B6E6D9CA-056C-493A-A111-08F12EA39636}">
      <text>
        <r>
          <rPr>
            <b/>
            <sz val="9"/>
            <color indexed="81"/>
            <rFont val="Tahoma"/>
            <family val="2"/>
          </rPr>
          <t>Zamora, Vince:</t>
        </r>
        <r>
          <rPr>
            <sz val="9"/>
            <color indexed="81"/>
            <rFont val="Tahoma"/>
            <family val="2"/>
          </rPr>
          <t xml:space="preserve">
Example: depreciating a $40,000 work truck over five years (60 months).  This would start once it's put into service.
5-Year Usefule Life for: cars, taxis, buses, trucks, computers, office machines (faxes,
copiers, calculators, and so on), research equipment, and
cattle
Source: http://www.dummies.com/business/accounting/calculating-the-useful-life-of-a-fixed-asset/</t>
        </r>
      </text>
    </comment>
    <comment ref="K57" authorId="0" shapeId="0" xr:uid="{D4E69E0A-B063-4220-B453-FA7E1CF90850}">
      <text>
        <r>
          <rPr>
            <b/>
            <sz val="9"/>
            <color indexed="81"/>
            <rFont val="Tahoma"/>
            <family val="2"/>
          </rPr>
          <t>Zamora, Vince:</t>
        </r>
        <r>
          <rPr>
            <sz val="9"/>
            <color indexed="81"/>
            <rFont val="Tahoma"/>
            <family val="2"/>
          </rPr>
          <t xml:space="preserve">
Trade Show</t>
        </r>
      </text>
    </comment>
    <comment ref="B63" authorId="0" shapeId="0" xr:uid="{8A39E783-636B-487F-93E8-DED0A19965C9}">
      <text>
        <r>
          <rPr>
            <b/>
            <sz val="9"/>
            <color indexed="81"/>
            <rFont val="Tahoma"/>
            <family val="2"/>
          </rPr>
          <t>Zamora, Vince:</t>
        </r>
        <r>
          <rPr>
            <sz val="9"/>
            <color indexed="81"/>
            <rFont val="Tahoma"/>
            <family val="2"/>
          </rPr>
          <t xml:space="preserve">
Since payments against principal on a mortgage are recovered upon sale, typicallly property taxes and insurance are the only true expense.
Use the lines below to track those expenses.  Otherwise, you could also insert mortgage payments here to conservatively track this spend.</t>
        </r>
      </text>
    </comment>
    <comment ref="D63" authorId="0" shapeId="0" xr:uid="{228870A8-0A1D-4FCF-BAE8-303BF8F289A4}">
      <text>
        <r>
          <rPr>
            <b/>
            <sz val="9"/>
            <color indexed="81"/>
            <rFont val="Tahoma"/>
            <family val="2"/>
          </rPr>
          <t>Zamora, Vince:</t>
        </r>
        <r>
          <rPr>
            <sz val="9"/>
            <color indexed="81"/>
            <rFont val="Tahoma"/>
            <family val="2"/>
          </rPr>
          <t xml:space="preserve">
Monthly Rent.</t>
        </r>
      </text>
    </comment>
    <comment ref="B65" authorId="0" shapeId="0" xr:uid="{D3744571-7610-4035-ABC9-7D0E236CA999}">
      <text>
        <r>
          <rPr>
            <b/>
            <sz val="9"/>
            <color indexed="81"/>
            <rFont val="Tahoma"/>
            <family val="2"/>
          </rPr>
          <t>Zamora, Vince:</t>
        </r>
        <r>
          <rPr>
            <sz val="9"/>
            <color indexed="81"/>
            <rFont val="Tahoma"/>
            <family val="2"/>
          </rPr>
          <t xml:space="preserve">
Property, Workers Comp, General Liability, Auto, etc.</t>
        </r>
      </text>
    </comment>
    <comment ref="D65" authorId="0" shapeId="0" xr:uid="{FD148D9A-36BA-41B6-B333-7867EAF2314C}">
      <text>
        <r>
          <rPr>
            <b/>
            <sz val="9"/>
            <color indexed="81"/>
            <rFont val="Tahoma"/>
            <family val="2"/>
          </rPr>
          <t>Zamora, Vince:</t>
        </r>
        <r>
          <rPr>
            <sz val="9"/>
            <color indexed="81"/>
            <rFont val="Tahoma"/>
            <family val="2"/>
          </rPr>
          <t xml:space="preserve">
Annual Premium divided by 12 months.</t>
        </r>
      </text>
    </comment>
    <comment ref="B69" authorId="0" shapeId="0" xr:uid="{7177F0DD-39EA-4CB0-9C3B-E0976E9D75D0}">
      <text>
        <r>
          <rPr>
            <b/>
            <sz val="9"/>
            <color indexed="81"/>
            <rFont val="Tahoma"/>
            <family val="2"/>
          </rPr>
          <t>Zamora, Vince:</t>
        </r>
        <r>
          <rPr>
            <sz val="9"/>
            <color indexed="81"/>
            <rFont val="Tahoma"/>
            <family val="2"/>
          </rPr>
          <t xml:space="preserve">
Maintenance, Security, etc.</t>
        </r>
      </text>
    </comment>
    <comment ref="D77" authorId="0" shapeId="0" xr:uid="{0DC0E79D-CDDB-43DC-8133-F812CCB273A6}">
      <text>
        <r>
          <rPr>
            <b/>
            <sz val="9"/>
            <color indexed="81"/>
            <rFont val="Tahoma"/>
            <family val="2"/>
          </rPr>
          <t>Zamora, Vince:</t>
        </r>
        <r>
          <rPr>
            <sz val="9"/>
            <color indexed="81"/>
            <rFont val="Tahoma"/>
            <family val="2"/>
          </rPr>
          <t xml:space="preserve">
This is an estimate.  Insert your company's tax rate here.</t>
        </r>
      </text>
    </comment>
  </commentList>
</comments>
</file>

<file path=xl/sharedStrings.xml><?xml version="1.0" encoding="utf-8"?>
<sst xmlns="http://schemas.openxmlformats.org/spreadsheetml/2006/main" count="379" uniqueCount="114">
  <si>
    <t xml:space="preserve">Retail </t>
  </si>
  <si>
    <t>Online</t>
  </si>
  <si>
    <t>Wholesale Accounts</t>
  </si>
  <si>
    <t>Utilities</t>
  </si>
  <si>
    <t>Marketing/Advertising</t>
  </si>
  <si>
    <t>R&amp;D</t>
  </si>
  <si>
    <t>Other</t>
  </si>
  <si>
    <t>Jan</t>
  </si>
  <si>
    <t>Feb</t>
  </si>
  <si>
    <t>Mar</t>
  </si>
  <si>
    <t>Apr</t>
  </si>
  <si>
    <t>May</t>
  </si>
  <si>
    <t>Jun</t>
  </si>
  <si>
    <t>Jul</t>
  </si>
  <si>
    <t>Aug</t>
  </si>
  <si>
    <t>Sep</t>
  </si>
  <si>
    <t>Oct</t>
  </si>
  <si>
    <t>Nov</t>
  </si>
  <si>
    <t>Dec</t>
  </si>
  <si>
    <t>Insurance</t>
  </si>
  <si>
    <t>Instructions:</t>
  </si>
  <si>
    <t>Goal 2:</t>
  </si>
  <si>
    <t>Goal 3:</t>
  </si>
  <si>
    <t>1. Add your actual revenue and expense items each month below. (Tip: Bold each number you input so you know which are accounted for)</t>
  </si>
  <si>
    <t>Materials/Inventory Consumption</t>
  </si>
  <si>
    <t>Telecom (Internet, Phone, etc.)</t>
  </si>
  <si>
    <t>Benefits</t>
  </si>
  <si>
    <t>Salaries &amp; Wages (Regular Time)</t>
  </si>
  <si>
    <t>Revenue</t>
  </si>
  <si>
    <t>Bad Debt Exp</t>
  </si>
  <si>
    <t>Salaries &amp; Wages (Overtime)</t>
  </si>
  <si>
    <t>NET SALES</t>
  </si>
  <si>
    <t>Less: Returns and Allowances</t>
  </si>
  <si>
    <t>Cost of Goods Sold</t>
  </si>
  <si>
    <t>COGS</t>
  </si>
  <si>
    <t>Gross Profit (Loss)</t>
  </si>
  <si>
    <t>NET INCOME (Loss) after taxes</t>
  </si>
  <si>
    <t>Estimated Tax</t>
  </si>
  <si>
    <t>Accounts Payable (AP)</t>
  </si>
  <si>
    <t>Accounts Receivable (AR)</t>
  </si>
  <si>
    <t>Inventory</t>
  </si>
  <si>
    <t>Prepaid Expense</t>
  </si>
  <si>
    <t>Depreciation</t>
  </si>
  <si>
    <t>Interest Exp</t>
  </si>
  <si>
    <t>Facility Related Costs</t>
  </si>
  <si>
    <t>Beginning Inventory</t>
  </si>
  <si>
    <t>Stock Purchases</t>
  </si>
  <si>
    <t>Ending Inventory</t>
  </si>
  <si>
    <t>Licenses, Reg. Fees, etc.</t>
  </si>
  <si>
    <t>TOTAL OPERATING EXPENSE</t>
  </si>
  <si>
    <t>Miscellaneous</t>
  </si>
  <si>
    <t>Rent Exp</t>
  </si>
  <si>
    <t>Commissions &amp; Fees</t>
  </si>
  <si>
    <t>Delivery (Shipping/Postage)</t>
  </si>
  <si>
    <t>Other Operations Support</t>
  </si>
  <si>
    <t>Accounting &amp; Legal</t>
  </si>
  <si>
    <t>check</t>
  </si>
  <si>
    <t>Selling/Administrative Salaries &amp; Wages</t>
  </si>
  <si>
    <t>Operating Expenses (aka: SG&amp;A)</t>
  </si>
  <si>
    <t>Selling/Administrative Benefits</t>
  </si>
  <si>
    <t>Payroll Taxes</t>
  </si>
  <si>
    <t>Direct Labor</t>
  </si>
  <si>
    <t>GM %</t>
  </si>
  <si>
    <t>Inputs</t>
  </si>
  <si>
    <t>Supplies &amp; Tools</t>
  </si>
  <si>
    <t>NET OPERATING INCOME (Loss) before taxes</t>
  </si>
  <si>
    <t>B/(W) vs. PLAN</t>
  </si>
  <si>
    <t>Double my online sales</t>
  </si>
  <si>
    <t>Goal 1:</t>
  </si>
  <si>
    <t>Growth</t>
  </si>
  <si>
    <t>2. Adjust "Forecast" months as needed in attempt to get back on track to the Plan.</t>
  </si>
  <si>
    <t>WORKING CAPITAL</t>
  </si>
  <si>
    <t>Travel &amp; Meetings</t>
  </si>
  <si>
    <t>Cashflow Items: Below are examples of areas which could significantly impact your operating cash</t>
  </si>
  <si>
    <t>Pre-Orders (Sales)</t>
  </si>
  <si>
    <t>NOTES:</t>
  </si>
  <si>
    <t>**THIS IS AN INCOME STATEMENT TEMPLATE/EXAMPLE - IT DOES NOT REFLECT ACTUAL FINANCIAL RESULTS**</t>
  </si>
  <si>
    <t>2. Fill in as much of 2016 (column C) as possible.  Estimate where necessary.</t>
  </si>
  <si>
    <t>Web Hosting/Domains and Fees</t>
  </si>
  <si>
    <t>Upgrade website and increase online marketing spend</t>
  </si>
  <si>
    <t>3. Start Planning 2017 by filling in monthly costs (known or estimated) for each row based on 2016, trends, etc.</t>
  </si>
  <si>
    <t>Attend 1 extra trade show to pick up 10 wholesale accounts @ $5k each</t>
  </si>
  <si>
    <t>Grow Wholesale Accounts Revenue by $50k</t>
  </si>
  <si>
    <t>Goal 4:</t>
  </si>
  <si>
    <t>Reduce my "Bad Debt" expense from 5% to 3%</t>
  </si>
  <si>
    <t>Pay a collections agency to reduce my "Bad Debt"</t>
  </si>
  <si>
    <t>Goal 5:</t>
  </si>
  <si>
    <t>Goal 6:</t>
  </si>
  <si>
    <t>Goal 7:</t>
  </si>
  <si>
    <t>Goal 8:</t>
  </si>
  <si>
    <t>5. List how you will achieve each Goal</t>
  </si>
  <si>
    <t>Equipment Lease Exp</t>
  </si>
  <si>
    <t>Lease unique equipment to produce new products</t>
  </si>
  <si>
    <t>Grow retail by expanding portfolio of products</t>
  </si>
  <si>
    <t>6. Complete your Plan for next year.  Make sure that your Goals listed above are reflected in both the Revenue and Expense sections.</t>
  </si>
  <si>
    <t>4. Set financial goals for your business</t>
  </si>
  <si>
    <t>7. Track your actual performance (next two tabs in the spreadsheet)</t>
  </si>
  <si>
    <t>8. Reforecast/adjust as needed</t>
  </si>
  <si>
    <t>1. Create your plan each year.  Make time for it. Engage your team.  Be diligent…and revisit it regularly.</t>
  </si>
  <si>
    <t>Collect your money!  If you have to write-off receivables, this a direct hit to your bottom line (profit) AND cashflow.</t>
  </si>
  <si>
    <t>Negotiate favorable payment terms with vendors - this will be easier if you have "good customer" status.</t>
  </si>
  <si>
    <t>Inventory ties up cash, so you want to be very prudent here.  Remember, a large purchase in one period doesn't mean you're unprofitable.</t>
  </si>
  <si>
    <t>Large prepayments hurt cashflow.  Sometimes installment payments make a lot of sense, even if it costs you a little more (in interest).</t>
  </si>
  <si>
    <t>Growing your online business and negotiating customer agreements towards up-front payments are great ways to increase operating cash.</t>
  </si>
  <si>
    <t>to show/hide grouped columns or rows</t>
  </si>
  <si>
    <t>- you can also click "+/-" in the margins</t>
  </si>
  <si>
    <t xml:space="preserve">- click on the "1, 2 or 3" in the upper left corner </t>
  </si>
  <si>
    <t>2. Fill in as much of 2017 (column C) as possible.  Estimate where necessary.</t>
  </si>
  <si>
    <t>3. Start Planning 2018 by filling in monthly costs (known or estimated) for each row based on 2017, trends, etc.</t>
  </si>
  <si>
    <t>Increase Retail revenue with outbound calling</t>
  </si>
  <si>
    <t>Outsource payroll services to free up my Office Mgr. for outbound calls</t>
  </si>
  <si>
    <t>2018 PLAN</t>
  </si>
  <si>
    <t>2018 ACTUALS/FORECAST</t>
  </si>
  <si>
    <t>2018 VARIANCE:  B/(W) vs.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</si>
</sst>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3" x14ac:knownFonts="1">
    <font>
      <sz val="10"/>
      <color theme="1"/>
      <name val="Century Gothic"/>
      <family val="2"/>
    </font>
    <font>
      <sz val="10"/>
      <color theme="1"/>
      <name val="Century Gothic"/>
      <family val="2"/>
    </font>
    <font>
      <b/>
      <sz val="10"/>
      <color theme="1"/>
      <name val="Century Gothic"/>
      <family val="2"/>
    </font>
    <font>
      <b/>
      <sz val="12"/>
      <color theme="1"/>
      <name val="Century Gothic"/>
      <family val="2"/>
    </font>
    <font>
      <sz val="9"/>
      <color indexed="81"/>
      <name val="Tahoma"/>
      <family val="2"/>
    </font>
    <font>
      <b/>
      <sz val="9"/>
      <color indexed="81"/>
      <name val="Tahoma"/>
      <family val="2"/>
    </font>
    <font>
      <i/>
      <sz val="10"/>
      <color theme="1"/>
      <name val="Century Gothic"/>
      <family val="2"/>
    </font>
    <font>
      <u/>
      <sz val="9"/>
      <color indexed="81"/>
      <name val="Tahoma"/>
      <family val="2"/>
    </font>
    <font>
      <b/>
      <i/>
      <sz val="10"/>
      <color theme="3"/>
      <name val="Century Gothic"/>
      <family val="2"/>
    </font>
    <font>
      <sz val="10"/>
      <name val="Century Gothic"/>
      <family val="2"/>
    </font>
    <font>
      <sz val="10"/>
      <color rgb="FFFF0000"/>
      <name val="Century Gothic"/>
      <family val="2"/>
    </font>
    <font>
      <b/>
      <sz val="10"/>
      <name val="Century Gothic"/>
      <family val="2"/>
    </font>
    <font>
      <sz val="9"/>
      <color theme="1"/>
      <name val="Century Gothic"/>
      <family val="2"/>
    </font>
  </fonts>
  <fills count="11">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99"/>
        <bgColor indexed="64"/>
      </patternFill>
    </fill>
    <fill>
      <patternFill patternType="solid">
        <fgColor rgb="FF92D05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7" tint="0.79998168889431442"/>
        <bgColor indexed="64"/>
      </patternFill>
    </fill>
  </fills>
  <borders count="16">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56">
    <xf numFmtId="0" fontId="0" fillId="0" borderId="0" xfId="0"/>
    <xf numFmtId="0" fontId="2" fillId="0" borderId="0" xfId="0" applyFont="1"/>
    <xf numFmtId="0" fontId="3" fillId="0" borderId="0" xfId="0" applyFont="1"/>
    <xf numFmtId="0" fontId="0" fillId="0" borderId="1" xfId="0" applyBorder="1"/>
    <xf numFmtId="0" fontId="2" fillId="0" borderId="0" xfId="0" applyFont="1" applyAlignment="1">
      <alignment horizontal="center"/>
    </xf>
    <xf numFmtId="0" fontId="0" fillId="0" borderId="2" xfId="0" applyBorder="1"/>
    <xf numFmtId="0" fontId="0" fillId="0" borderId="8" xfId="0" applyBorder="1"/>
    <xf numFmtId="0" fontId="0" fillId="0" borderId="8" xfId="0" applyBorder="1" applyAlignment="1">
      <alignment horizontal="left" indent="1"/>
    </xf>
    <xf numFmtId="0" fontId="0" fillId="0" borderId="9" xfId="0" applyBorder="1" applyAlignment="1">
      <alignment horizontal="left" indent="1"/>
    </xf>
    <xf numFmtId="0" fontId="2" fillId="0" borderId="7" xfId="0" applyFont="1" applyBorder="1"/>
    <xf numFmtId="0" fontId="2" fillId="0" borderId="4" xfId="0" applyFont="1" applyBorder="1" applyAlignment="1">
      <alignment horizontal="left"/>
    </xf>
    <xf numFmtId="0" fontId="2" fillId="0" borderId="11" xfId="0" applyFont="1" applyFill="1" applyBorder="1" applyAlignment="1">
      <alignment horizontal="left"/>
    </xf>
    <xf numFmtId="0" fontId="2" fillId="0" borderId="11" xfId="0" applyFont="1" applyBorder="1" applyAlignment="1">
      <alignment horizontal="left"/>
    </xf>
    <xf numFmtId="164" fontId="0" fillId="0" borderId="2" xfId="1" applyNumberFormat="1" applyFont="1" applyBorder="1"/>
    <xf numFmtId="164" fontId="0" fillId="0" borderId="3" xfId="1" applyNumberFormat="1" applyFont="1" applyBorder="1"/>
    <xf numFmtId="0" fontId="0" fillId="0" borderId="2" xfId="0" applyBorder="1" applyAlignment="1">
      <alignment horizontal="left" indent="1"/>
    </xf>
    <xf numFmtId="164" fontId="0" fillId="0" borderId="8" xfId="1" applyNumberFormat="1" applyFont="1" applyBorder="1"/>
    <xf numFmtId="164" fontId="0" fillId="0" borderId="9" xfId="1" applyNumberFormat="1" applyFont="1" applyBorder="1"/>
    <xf numFmtId="164" fontId="0" fillId="2" borderId="9" xfId="1" applyNumberFormat="1" applyFont="1" applyFill="1" applyBorder="1"/>
    <xf numFmtId="164" fontId="0" fillId="2" borderId="3" xfId="1" applyNumberFormat="1" applyFont="1" applyFill="1" applyBorder="1"/>
    <xf numFmtId="164" fontId="0" fillId="2" borderId="1" xfId="1" applyNumberFormat="1" applyFont="1" applyFill="1" applyBorder="1"/>
    <xf numFmtId="164" fontId="0" fillId="0" borderId="10" xfId="1" applyNumberFormat="1" applyFont="1" applyBorder="1"/>
    <xf numFmtId="164" fontId="0" fillId="0" borderId="0" xfId="1" applyNumberFormat="1" applyFont="1" applyBorder="1"/>
    <xf numFmtId="164" fontId="0" fillId="0" borderId="7" xfId="1" applyNumberFormat="1" applyFont="1" applyBorder="1"/>
    <xf numFmtId="164" fontId="0" fillId="0" borderId="5" xfId="1" applyNumberFormat="1" applyFont="1" applyBorder="1"/>
    <xf numFmtId="164" fontId="0" fillId="0" borderId="6" xfId="1" applyNumberFormat="1" applyFont="1" applyBorder="1"/>
    <xf numFmtId="164" fontId="0" fillId="0" borderId="1" xfId="1" applyNumberFormat="1" applyFont="1" applyBorder="1"/>
    <xf numFmtId="9" fontId="0" fillId="0" borderId="2" xfId="2" applyFont="1" applyBorder="1"/>
    <xf numFmtId="9" fontId="0" fillId="0" borderId="3" xfId="2" applyFont="1" applyBorder="1"/>
    <xf numFmtId="0" fontId="2" fillId="0" borderId="8" xfId="0" applyFont="1" applyBorder="1" applyAlignment="1">
      <alignment horizontal="left"/>
    </xf>
    <xf numFmtId="9" fontId="0" fillId="0" borderId="0" xfId="2" applyFont="1" applyBorder="1"/>
    <xf numFmtId="0" fontId="6" fillId="0" borderId="0" xfId="0" applyFont="1"/>
    <xf numFmtId="9" fontId="2" fillId="0" borderId="0" xfId="2" applyFont="1"/>
    <xf numFmtId="9" fontId="0" fillId="0" borderId="0" xfId="2" applyFont="1"/>
    <xf numFmtId="9" fontId="0" fillId="0" borderId="5" xfId="2" applyFont="1" applyBorder="1"/>
    <xf numFmtId="9" fontId="0" fillId="2" borderId="3" xfId="2" applyFont="1" applyFill="1" applyBorder="1"/>
    <xf numFmtId="164" fontId="0" fillId="0" borderId="2" xfId="1" applyNumberFormat="1" applyFont="1" applyFill="1" applyBorder="1"/>
    <xf numFmtId="0" fontId="6" fillId="3" borderId="8" xfId="0" applyFont="1" applyFill="1" applyBorder="1" applyAlignment="1">
      <alignment horizontal="left" indent="2"/>
    </xf>
    <xf numFmtId="164" fontId="6" fillId="3" borderId="8" xfId="1" applyNumberFormat="1" applyFont="1" applyFill="1" applyBorder="1"/>
    <xf numFmtId="9" fontId="6" fillId="3" borderId="2" xfId="2" applyFont="1" applyFill="1" applyBorder="1"/>
    <xf numFmtId="164" fontId="6" fillId="3" borderId="2" xfId="1" applyNumberFormat="1" applyFont="1" applyFill="1" applyBorder="1"/>
    <xf numFmtId="164" fontId="6" fillId="3" borderId="0" xfId="1" applyNumberFormat="1" applyFont="1" applyFill="1" applyBorder="1"/>
    <xf numFmtId="9" fontId="0" fillId="0" borderId="0" xfId="1" applyNumberFormat="1" applyFont="1" applyBorder="1"/>
    <xf numFmtId="164" fontId="2" fillId="2" borderId="9" xfId="1" applyNumberFormat="1" applyFont="1" applyFill="1" applyBorder="1"/>
    <xf numFmtId="9" fontId="2" fillId="2" borderId="3" xfId="2" applyFont="1" applyFill="1" applyBorder="1"/>
    <xf numFmtId="164" fontId="2" fillId="2" borderId="3" xfId="1" applyNumberFormat="1" applyFont="1" applyFill="1" applyBorder="1"/>
    <xf numFmtId="164" fontId="2" fillId="2" borderId="1" xfId="1" applyNumberFormat="1" applyFont="1" applyFill="1" applyBorder="1"/>
    <xf numFmtId="164" fontId="2" fillId="2" borderId="10" xfId="1" applyNumberFormat="1" applyFont="1" applyFill="1" applyBorder="1"/>
    <xf numFmtId="164" fontId="2" fillId="2" borderId="4" xfId="1" applyNumberFormat="1" applyFont="1" applyFill="1" applyBorder="1"/>
    <xf numFmtId="164" fontId="2" fillId="2" borderId="13" xfId="1" applyNumberFormat="1" applyFont="1" applyFill="1" applyBorder="1"/>
    <xf numFmtId="164" fontId="0" fillId="0" borderId="0" xfId="0" applyNumberFormat="1"/>
    <xf numFmtId="164" fontId="0" fillId="4" borderId="2" xfId="1" applyNumberFormat="1" applyFont="1" applyFill="1" applyBorder="1"/>
    <xf numFmtId="164" fontId="0" fillId="4" borderId="0" xfId="1" applyNumberFormat="1" applyFont="1" applyFill="1" applyBorder="1"/>
    <xf numFmtId="9" fontId="0" fillId="5" borderId="2" xfId="2" applyFont="1" applyFill="1" applyBorder="1"/>
    <xf numFmtId="9" fontId="0" fillId="5" borderId="3" xfId="2" applyFont="1" applyFill="1" applyBorder="1"/>
    <xf numFmtId="9" fontId="6" fillId="5" borderId="2" xfId="2" applyFont="1" applyFill="1" applyBorder="1"/>
    <xf numFmtId="10" fontId="6" fillId="5" borderId="2" xfId="2" applyNumberFormat="1" applyFont="1" applyFill="1" applyBorder="1"/>
    <xf numFmtId="164" fontId="0" fillId="5" borderId="2" xfId="1" applyNumberFormat="1" applyFont="1" applyFill="1" applyBorder="1"/>
    <xf numFmtId="10" fontId="0" fillId="5" borderId="2" xfId="2" applyNumberFormat="1" applyFont="1" applyFill="1" applyBorder="1"/>
    <xf numFmtId="164" fontId="0" fillId="0" borderId="15" xfId="1" applyNumberFormat="1" applyFont="1" applyBorder="1"/>
    <xf numFmtId="0" fontId="2" fillId="0" borderId="9" xfId="0" applyFont="1" applyBorder="1" applyAlignment="1">
      <alignment horizontal="left"/>
    </xf>
    <xf numFmtId="0" fontId="0" fillId="0" borderId="0" xfId="0" applyFont="1"/>
    <xf numFmtId="164" fontId="1" fillId="0" borderId="10" xfId="1" applyNumberFormat="1" applyFont="1" applyBorder="1"/>
    <xf numFmtId="164" fontId="1" fillId="0" borderId="15" xfId="1" applyNumberFormat="1" applyFont="1" applyBorder="1"/>
    <xf numFmtId="164" fontId="1" fillId="2" borderId="9" xfId="1" applyNumberFormat="1" applyFont="1" applyFill="1" applyBorder="1"/>
    <xf numFmtId="164" fontId="1" fillId="0" borderId="7" xfId="1" applyNumberFormat="1" applyFont="1" applyBorder="1"/>
    <xf numFmtId="164" fontId="1" fillId="0" borderId="8" xfId="1" applyNumberFormat="1" applyFont="1" applyBorder="1"/>
    <xf numFmtId="164" fontId="1" fillId="0" borderId="9" xfId="1" applyNumberFormat="1" applyFont="1" applyBorder="1"/>
    <xf numFmtId="9" fontId="1" fillId="0" borderId="10" xfId="1" applyNumberFormat="1" applyFont="1" applyBorder="1"/>
    <xf numFmtId="9" fontId="1" fillId="0" borderId="0" xfId="2" applyFont="1"/>
    <xf numFmtId="164" fontId="0" fillId="0" borderId="0" xfId="0" applyNumberFormat="1" applyFont="1"/>
    <xf numFmtId="9" fontId="2" fillId="2" borderId="0" xfId="2" applyFont="1" applyFill="1" applyBorder="1"/>
    <xf numFmtId="164" fontId="2" fillId="2" borderId="2" xfId="1" applyNumberFormat="1" applyFont="1" applyFill="1" applyBorder="1"/>
    <xf numFmtId="164" fontId="2" fillId="2" borderId="0" xfId="1" applyNumberFormat="1" applyFont="1" applyFill="1" applyBorder="1"/>
    <xf numFmtId="164" fontId="2" fillId="2" borderId="12" xfId="1" applyNumberFormat="1" applyFont="1" applyFill="1" applyBorder="1"/>
    <xf numFmtId="164" fontId="2" fillId="2" borderId="8" xfId="1" applyNumberFormat="1" applyFont="1" applyFill="1" applyBorder="1"/>
    <xf numFmtId="9" fontId="1" fillId="0" borderId="8" xfId="1" applyNumberFormat="1" applyFont="1" applyBorder="1"/>
    <xf numFmtId="0" fontId="0" fillId="0" borderId="0" xfId="0" applyAlignment="1"/>
    <xf numFmtId="9" fontId="2" fillId="2" borderId="4" xfId="2" applyFont="1" applyFill="1" applyBorder="1"/>
    <xf numFmtId="9" fontId="0" fillId="0" borderId="10" xfId="2" applyFont="1" applyBorder="1"/>
    <xf numFmtId="9" fontId="2" fillId="2" borderId="13" xfId="2" applyFont="1" applyFill="1" applyBorder="1"/>
    <xf numFmtId="9" fontId="0" fillId="5" borderId="8" xfId="2" applyFont="1" applyFill="1" applyBorder="1"/>
    <xf numFmtId="9" fontId="0" fillId="0" borderId="1" xfId="2" applyFont="1" applyBorder="1"/>
    <xf numFmtId="0" fontId="0" fillId="0" borderId="1" xfId="0" applyFont="1" applyBorder="1"/>
    <xf numFmtId="0" fontId="0" fillId="6" borderId="0" xfId="0" applyFill="1"/>
    <xf numFmtId="0" fontId="8" fillId="0" borderId="0" xfId="0" applyFont="1" applyFill="1"/>
    <xf numFmtId="0" fontId="9" fillId="0" borderId="8" xfId="0" applyFont="1" applyBorder="1" applyAlignment="1">
      <alignment horizontal="left" indent="1"/>
    </xf>
    <xf numFmtId="9" fontId="0" fillId="0" borderId="10" xfId="1" applyNumberFormat="1" applyFont="1" applyBorder="1"/>
    <xf numFmtId="0" fontId="0" fillId="7" borderId="0" xfId="0" applyFill="1" applyAlignment="1"/>
    <xf numFmtId="9" fontId="0" fillId="0" borderId="8" xfId="1" applyNumberFormat="1" applyFont="1" applyBorder="1"/>
    <xf numFmtId="9" fontId="0" fillId="0" borderId="0" xfId="0" applyNumberFormat="1"/>
    <xf numFmtId="0" fontId="0" fillId="7" borderId="8" xfId="0" applyFill="1" applyBorder="1" applyAlignment="1">
      <alignment horizontal="left" indent="1"/>
    </xf>
    <xf numFmtId="164" fontId="0" fillId="5" borderId="3" xfId="1" applyNumberFormat="1" applyFont="1" applyFill="1" applyBorder="1"/>
    <xf numFmtId="0" fontId="10" fillId="0" borderId="0" xfId="0" applyFont="1" applyAlignment="1"/>
    <xf numFmtId="0" fontId="10" fillId="0" borderId="0" xfId="0" applyFont="1"/>
    <xf numFmtId="9" fontId="10" fillId="0" borderId="0" xfId="2" applyFont="1"/>
    <xf numFmtId="9" fontId="1" fillId="0" borderId="7" xfId="2" applyFont="1" applyBorder="1"/>
    <xf numFmtId="0" fontId="0" fillId="8" borderId="8" xfId="0" applyFill="1" applyBorder="1" applyAlignment="1">
      <alignment horizontal="left" indent="1"/>
    </xf>
    <xf numFmtId="164" fontId="0" fillId="0" borderId="0" xfId="1" applyNumberFormat="1" applyFont="1" applyFill="1" applyBorder="1"/>
    <xf numFmtId="164" fontId="1" fillId="0" borderId="8" xfId="1" applyNumberFormat="1" applyFont="1" applyFill="1" applyBorder="1"/>
    <xf numFmtId="164" fontId="9" fillId="0" borderId="2" xfId="1" applyNumberFormat="1" applyFont="1" applyFill="1" applyBorder="1"/>
    <xf numFmtId="164" fontId="9" fillId="0" borderId="0" xfId="1" applyNumberFormat="1" applyFont="1" applyFill="1" applyBorder="1"/>
    <xf numFmtId="164" fontId="9" fillId="0" borderId="10" xfId="1" applyNumberFormat="1" applyFont="1" applyFill="1" applyBorder="1"/>
    <xf numFmtId="0" fontId="0" fillId="8" borderId="0" xfId="0" applyFill="1" applyAlignment="1"/>
    <xf numFmtId="164" fontId="9" fillId="8" borderId="0" xfId="1" applyNumberFormat="1" applyFont="1" applyFill="1" applyBorder="1"/>
    <xf numFmtId="0" fontId="9" fillId="8" borderId="0" xfId="0" applyFont="1" applyFill="1" applyAlignment="1"/>
    <xf numFmtId="0" fontId="9" fillId="0" borderId="0" xfId="0" applyFont="1" applyFill="1" applyAlignment="1"/>
    <xf numFmtId="0" fontId="0" fillId="10" borderId="0" xfId="0" applyFill="1" applyAlignment="1"/>
    <xf numFmtId="0" fontId="9" fillId="9" borderId="0" xfId="0" applyFont="1" applyFill="1" applyAlignment="1"/>
    <xf numFmtId="0" fontId="9" fillId="10" borderId="0" xfId="0" applyFont="1" applyFill="1" applyAlignment="1"/>
    <xf numFmtId="0" fontId="0" fillId="10" borderId="8" xfId="0" applyFill="1" applyBorder="1" applyAlignment="1">
      <alignment horizontal="left" indent="1"/>
    </xf>
    <xf numFmtId="164" fontId="0" fillId="0" borderId="8" xfId="1" applyNumberFormat="1" applyFont="1" applyFill="1" applyBorder="1"/>
    <xf numFmtId="0" fontId="0" fillId="0" borderId="14" xfId="0" applyFont="1" applyFill="1" applyBorder="1"/>
    <xf numFmtId="9" fontId="9" fillId="0" borderId="0" xfId="2" applyFont="1"/>
    <xf numFmtId="9" fontId="11" fillId="0" borderId="0" xfId="2" applyFont="1"/>
    <xf numFmtId="0" fontId="11" fillId="0" borderId="0" xfId="0" applyFont="1" applyFill="1" applyAlignment="1">
      <alignment horizontal="center"/>
    </xf>
    <xf numFmtId="0" fontId="9" fillId="0" borderId="0" xfId="0" applyFont="1" applyFill="1"/>
    <xf numFmtId="9" fontId="9" fillId="0" borderId="0" xfId="2" applyFont="1" applyFill="1"/>
    <xf numFmtId="164" fontId="9" fillId="0" borderId="8" xfId="1" applyNumberFormat="1" applyFont="1" applyBorder="1"/>
    <xf numFmtId="164" fontId="9" fillId="5" borderId="2" xfId="1" applyNumberFormat="1" applyFont="1" applyFill="1" applyBorder="1"/>
    <xf numFmtId="164" fontId="9" fillId="0" borderId="2" xfId="1" applyNumberFormat="1" applyFont="1" applyBorder="1"/>
    <xf numFmtId="164" fontId="9" fillId="0" borderId="0" xfId="1" applyNumberFormat="1" applyFont="1" applyBorder="1"/>
    <xf numFmtId="164" fontId="9" fillId="0" borderId="9" xfId="1" applyNumberFormat="1" applyFont="1" applyBorder="1"/>
    <xf numFmtId="0" fontId="9" fillId="0" borderId="0" xfId="0" applyFont="1" applyAlignment="1"/>
    <xf numFmtId="0" fontId="9" fillId="0" borderId="0" xfId="0" applyFont="1" applyAlignment="1">
      <alignment horizontal="right"/>
    </xf>
    <xf numFmtId="0" fontId="0" fillId="7" borderId="0" xfId="0" applyFill="1" applyAlignment="1">
      <alignment horizontal="left" indent="1"/>
    </xf>
    <xf numFmtId="0" fontId="9" fillId="8" borderId="0" xfId="0" applyFont="1" applyFill="1" applyAlignment="1">
      <alignment horizontal="left" indent="1"/>
    </xf>
    <xf numFmtId="0" fontId="9" fillId="10" borderId="0" xfId="0" applyFont="1" applyFill="1" applyAlignment="1">
      <alignment horizontal="left" indent="1"/>
    </xf>
    <xf numFmtId="0" fontId="9" fillId="9" borderId="0" xfId="0" applyFont="1" applyFill="1" applyAlignment="1">
      <alignment horizontal="left" indent="1"/>
    </xf>
    <xf numFmtId="0" fontId="9" fillId="0" borderId="0" xfId="0" applyFont="1" applyFill="1" applyAlignment="1">
      <alignment horizontal="left" indent="1"/>
    </xf>
    <xf numFmtId="0" fontId="2" fillId="0" borderId="0" xfId="0" applyFont="1" applyFill="1" applyBorder="1" applyAlignment="1">
      <alignment horizontal="center"/>
    </xf>
    <xf numFmtId="0" fontId="0" fillId="0" borderId="8" xfId="0" applyFill="1" applyBorder="1"/>
    <xf numFmtId="9" fontId="0" fillId="0" borderId="2" xfId="2" applyFont="1" applyFill="1" applyBorder="1"/>
    <xf numFmtId="0" fontId="0" fillId="0" borderId="2" xfId="0" applyFill="1" applyBorder="1"/>
    <xf numFmtId="0" fontId="0" fillId="0" borderId="0" xfId="0" applyFill="1" applyBorder="1"/>
    <xf numFmtId="0" fontId="0" fillId="0" borderId="10" xfId="0" applyFill="1" applyBorder="1"/>
    <xf numFmtId="0" fontId="2" fillId="0" borderId="1" xfId="0" applyFont="1" applyFill="1" applyBorder="1" applyAlignment="1">
      <alignment horizontal="center"/>
    </xf>
    <xf numFmtId="9" fontId="2" fillId="0" borderId="1" xfId="2" applyFont="1" applyFill="1" applyBorder="1" applyAlignment="1">
      <alignment horizontal="center"/>
    </xf>
    <xf numFmtId="0" fontId="0" fillId="0" borderId="0" xfId="0" applyFill="1" applyAlignment="1"/>
    <xf numFmtId="0" fontId="9" fillId="0" borderId="0" xfId="0" applyFont="1" applyFill="1" applyAlignment="1">
      <alignment horizontal="right"/>
    </xf>
    <xf numFmtId="0" fontId="0" fillId="0" borderId="0" xfId="0" applyFill="1" applyAlignment="1">
      <alignment horizontal="left" indent="1"/>
    </xf>
    <xf numFmtId="0" fontId="0" fillId="0" borderId="0" xfId="0" applyFill="1"/>
    <xf numFmtId="0" fontId="10" fillId="0" borderId="0" xfId="0" applyFont="1" applyFill="1" applyAlignment="1"/>
    <xf numFmtId="164" fontId="9" fillId="0" borderId="0" xfId="0" applyNumberFormat="1" applyFont="1" applyFill="1"/>
    <xf numFmtId="0" fontId="0" fillId="0" borderId="0" xfId="0" applyFont="1" applyBorder="1"/>
    <xf numFmtId="0" fontId="0" fillId="0" borderId="7" xfId="0" applyFont="1" applyFill="1" applyBorder="1"/>
    <xf numFmtId="164" fontId="9" fillId="0" borderId="8" xfId="1" applyNumberFormat="1" applyFont="1" applyFill="1" applyBorder="1"/>
    <xf numFmtId="0" fontId="0" fillId="0" borderId="0" xfId="0" applyFont="1" applyAlignment="1">
      <alignment horizontal="center"/>
    </xf>
    <xf numFmtId="0" fontId="9" fillId="0" borderId="0" xfId="0" applyFont="1"/>
    <xf numFmtId="0" fontId="9" fillId="6" borderId="0" xfId="0" applyFont="1" applyFill="1"/>
    <xf numFmtId="0" fontId="0" fillId="0" borderId="8" xfId="0" applyFill="1" applyBorder="1" applyAlignment="1">
      <alignment horizontal="left" indent="1"/>
    </xf>
    <xf numFmtId="164" fontId="6" fillId="5" borderId="0" xfId="1" applyNumberFormat="1" applyFont="1" applyFill="1" applyBorder="1"/>
    <xf numFmtId="164" fontId="6" fillId="5" borderId="2" xfId="1" applyNumberFormat="1" applyFont="1" applyFill="1" applyBorder="1"/>
    <xf numFmtId="0" fontId="12" fillId="0" borderId="7" xfId="0" quotePrefix="1" applyFont="1" applyBorder="1"/>
    <xf numFmtId="0" fontId="12" fillId="0" borderId="8" xfId="0" applyFont="1" applyBorder="1" applyAlignment="1">
      <alignment horizontal="left" indent="1"/>
    </xf>
    <xf numFmtId="0" fontId="12" fillId="0" borderId="9" xfId="0" quotePrefix="1" applyFont="1" applyBorder="1"/>
  </cellXfs>
  <cellStyles count="3">
    <cellStyle name="Comma" xfId="1" builtinId="3"/>
    <cellStyle name="Normal" xfId="0" builtinId="0"/>
    <cellStyle name="Percent" xfId="2" builtinId="5"/>
  </cellStyles>
  <dxfs count="5">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B1:R91"/>
  <sheetViews>
    <sheetView showGridLines="0" tabSelected="1" zoomScaleNormal="100" workbookViewId="0">
      <pane xSplit="4" ySplit="28" topLeftCell="E29" activePane="bottomRight" state="frozen"/>
      <selection activeCell="B27" sqref="B27"/>
      <selection pane="topRight" activeCell="B27" sqref="B27"/>
      <selection pane="bottomLeft" activeCell="B27" sqref="B27"/>
      <selection pane="bottomRight" activeCell="B27" sqref="B27"/>
    </sheetView>
  </sheetViews>
  <sheetFormatPr defaultRowHeight="13.5" outlineLevelRow="2" x14ac:dyDescent="0.25"/>
  <cols>
    <col min="2" max="2" width="41.140625" customWidth="1"/>
    <col min="3" max="3" width="9.28515625" customWidth="1"/>
    <col min="4" max="4" width="9.140625" style="33" customWidth="1"/>
    <col min="5" max="5" width="9" customWidth="1"/>
    <col min="6" max="13" width="10.42578125" bestFit="1" customWidth="1"/>
    <col min="14" max="16" width="10.42578125" customWidth="1"/>
    <col min="17" max="17" width="11.42578125" style="61" bestFit="1" customWidth="1"/>
  </cols>
  <sheetData>
    <row r="1" spans="2:17" outlineLevel="1" x14ac:dyDescent="0.25">
      <c r="B1" s="1" t="s">
        <v>20</v>
      </c>
      <c r="C1" s="1"/>
      <c r="D1" s="32"/>
      <c r="E1" s="123" t="s">
        <v>98</v>
      </c>
      <c r="F1" s="77"/>
      <c r="G1" s="77"/>
      <c r="H1" s="77"/>
      <c r="I1" s="77"/>
      <c r="J1" s="77"/>
      <c r="K1" s="77"/>
      <c r="L1" s="77"/>
      <c r="M1" s="77"/>
      <c r="N1" s="77"/>
      <c r="O1" s="77"/>
      <c r="P1" s="77"/>
      <c r="Q1" s="77"/>
    </row>
    <row r="2" spans="2:17" outlineLevel="1" x14ac:dyDescent="0.25">
      <c r="C2" s="1"/>
      <c r="D2" s="32"/>
      <c r="E2" s="77" t="s">
        <v>77</v>
      </c>
      <c r="F2" s="77"/>
      <c r="G2" s="77"/>
      <c r="H2" s="77"/>
      <c r="I2" s="77"/>
      <c r="J2" s="77"/>
      <c r="K2" s="77"/>
      <c r="L2" s="77"/>
      <c r="M2" s="77"/>
      <c r="N2" s="77"/>
      <c r="O2" s="77"/>
      <c r="P2" s="77"/>
      <c r="Q2" s="77"/>
    </row>
    <row r="3" spans="2:17" ht="14.25" outlineLevel="1" x14ac:dyDescent="0.3">
      <c r="B3" s="153" t="s">
        <v>106</v>
      </c>
      <c r="C3" s="1"/>
      <c r="D3" s="32"/>
      <c r="E3" s="123" t="s">
        <v>80</v>
      </c>
      <c r="F3" s="77"/>
      <c r="G3" s="77"/>
      <c r="H3" s="77"/>
      <c r="I3" s="77"/>
      <c r="J3" s="77"/>
      <c r="K3" s="77"/>
      <c r="L3" s="77"/>
      <c r="M3" s="77"/>
      <c r="N3" s="77"/>
      <c r="O3" s="77"/>
      <c r="P3" s="77"/>
      <c r="Q3" s="77"/>
    </row>
    <row r="4" spans="2:17" ht="14.25" outlineLevel="1" x14ac:dyDescent="0.3">
      <c r="B4" s="154" t="s">
        <v>104</v>
      </c>
      <c r="E4" s="123" t="s">
        <v>95</v>
      </c>
      <c r="F4" s="77"/>
      <c r="G4" s="77"/>
      <c r="H4" s="77"/>
      <c r="I4" s="77"/>
      <c r="J4" s="77"/>
      <c r="K4" s="77"/>
      <c r="L4" s="77"/>
      <c r="M4" s="77"/>
      <c r="N4" s="77"/>
      <c r="O4" s="77"/>
      <c r="P4" s="77"/>
      <c r="Q4" s="77"/>
    </row>
    <row r="5" spans="2:17" ht="14.25" outlineLevel="1" x14ac:dyDescent="0.3">
      <c r="B5" s="155" t="s">
        <v>105</v>
      </c>
      <c r="E5" s="124" t="s">
        <v>68</v>
      </c>
      <c r="F5" s="140"/>
      <c r="G5" s="138"/>
      <c r="H5" s="138"/>
      <c r="I5" s="138"/>
      <c r="J5" s="138"/>
      <c r="K5" s="138"/>
      <c r="L5" s="138"/>
      <c r="M5" s="77"/>
      <c r="N5" s="77"/>
      <c r="O5" s="77"/>
      <c r="P5" s="77"/>
      <c r="Q5" s="77"/>
    </row>
    <row r="6" spans="2:17" outlineLevel="1" x14ac:dyDescent="0.25">
      <c r="E6" s="124" t="s">
        <v>21</v>
      </c>
      <c r="F6" s="129"/>
      <c r="G6" s="138"/>
      <c r="H6" s="138"/>
      <c r="I6" s="138"/>
      <c r="J6" s="138"/>
      <c r="K6" s="138"/>
      <c r="L6" s="138"/>
      <c r="N6" s="77"/>
      <c r="O6" s="77"/>
      <c r="P6" s="77"/>
      <c r="Q6" s="77"/>
    </row>
    <row r="7" spans="2:17" outlineLevel="1" x14ac:dyDescent="0.25">
      <c r="E7" s="124" t="s">
        <v>22</v>
      </c>
      <c r="F7" s="129"/>
      <c r="G7" s="138"/>
      <c r="H7" s="138"/>
      <c r="I7" s="138"/>
      <c r="J7" s="138"/>
      <c r="K7" s="138"/>
      <c r="L7" s="138"/>
      <c r="N7" s="77"/>
      <c r="O7" s="77"/>
      <c r="P7" s="77"/>
      <c r="Q7" s="77"/>
    </row>
    <row r="8" spans="2:17" outlineLevel="1" collapsed="1" x14ac:dyDescent="0.25">
      <c r="E8" s="124" t="s">
        <v>83</v>
      </c>
      <c r="F8" s="129"/>
      <c r="G8" s="106"/>
      <c r="H8" s="106"/>
      <c r="I8" s="106"/>
      <c r="J8" s="106"/>
      <c r="K8" s="106"/>
      <c r="L8" s="106"/>
      <c r="M8" s="77"/>
      <c r="N8" s="77"/>
      <c r="O8" s="77"/>
      <c r="P8" s="77"/>
      <c r="Q8" s="77"/>
    </row>
    <row r="9" spans="2:17" hidden="1" outlineLevel="2" x14ac:dyDescent="0.25">
      <c r="E9" s="124" t="s">
        <v>86</v>
      </c>
      <c r="F9" s="129" t="s">
        <v>93</v>
      </c>
      <c r="G9" s="106"/>
      <c r="H9" s="106"/>
      <c r="I9" s="106"/>
      <c r="J9" s="106"/>
      <c r="K9" s="106"/>
      <c r="L9" s="106"/>
      <c r="M9" s="106"/>
      <c r="N9" s="77"/>
      <c r="O9" s="77"/>
      <c r="P9" s="77"/>
      <c r="Q9" s="77"/>
    </row>
    <row r="10" spans="2:17" hidden="1" outlineLevel="2" x14ac:dyDescent="0.25">
      <c r="E10" s="124" t="s">
        <v>87</v>
      </c>
      <c r="F10" s="129"/>
      <c r="G10" s="106"/>
      <c r="H10" s="106"/>
      <c r="I10" s="106"/>
      <c r="J10" s="106"/>
      <c r="K10" s="106"/>
      <c r="L10" s="106"/>
      <c r="M10" s="106"/>
      <c r="N10" s="77"/>
      <c r="O10" s="77"/>
      <c r="P10" s="77"/>
      <c r="Q10" s="77"/>
    </row>
    <row r="11" spans="2:17" hidden="1" outlineLevel="2" x14ac:dyDescent="0.25">
      <c r="E11" s="124" t="s">
        <v>88</v>
      </c>
      <c r="F11" s="129"/>
      <c r="G11" s="106"/>
      <c r="H11" s="106"/>
      <c r="I11" s="106"/>
      <c r="J11" s="106"/>
      <c r="K11" s="106"/>
      <c r="L11" s="106"/>
      <c r="M11" s="106"/>
      <c r="N11" s="77"/>
      <c r="O11" s="77"/>
      <c r="P11" s="77"/>
      <c r="Q11" s="77"/>
    </row>
    <row r="12" spans="2:17" hidden="1" outlineLevel="2" x14ac:dyDescent="0.25">
      <c r="E12" s="124" t="s">
        <v>89</v>
      </c>
      <c r="F12" s="129"/>
      <c r="G12" s="106"/>
      <c r="H12" s="106"/>
      <c r="I12" s="106"/>
      <c r="J12" s="106"/>
      <c r="K12" s="106"/>
      <c r="L12" s="106"/>
      <c r="M12" s="106"/>
      <c r="N12" s="77"/>
      <c r="O12" s="77"/>
      <c r="P12" s="77"/>
      <c r="Q12" s="77"/>
    </row>
    <row r="13" spans="2:17" outlineLevel="1" x14ac:dyDescent="0.25">
      <c r="E13" s="123" t="s">
        <v>90</v>
      </c>
      <c r="F13" s="77"/>
      <c r="G13" s="77"/>
      <c r="H13" s="77"/>
      <c r="I13" s="77"/>
      <c r="J13" s="77"/>
      <c r="K13" s="77"/>
      <c r="L13" s="77"/>
      <c r="M13" s="77"/>
      <c r="N13" s="77"/>
      <c r="O13" s="77"/>
      <c r="P13" s="77"/>
      <c r="Q13" s="77"/>
    </row>
    <row r="14" spans="2:17" outlineLevel="1" x14ac:dyDescent="0.25">
      <c r="E14" s="124" t="s">
        <v>68</v>
      </c>
      <c r="F14" s="140"/>
      <c r="G14" s="138"/>
      <c r="H14" s="138"/>
      <c r="I14" s="138"/>
      <c r="J14" s="138"/>
      <c r="K14" s="138"/>
      <c r="L14" s="138"/>
      <c r="M14" s="77"/>
      <c r="N14" s="77"/>
      <c r="O14" s="77"/>
      <c r="P14" s="77"/>
      <c r="Q14" s="77"/>
    </row>
    <row r="15" spans="2:17" outlineLevel="1" x14ac:dyDescent="0.25">
      <c r="E15" s="124" t="s">
        <v>21</v>
      </c>
      <c r="F15" s="129"/>
      <c r="G15" s="106"/>
      <c r="H15" s="106"/>
      <c r="I15" s="106"/>
      <c r="J15" s="106"/>
      <c r="K15" s="138"/>
      <c r="L15" s="138"/>
      <c r="M15" s="93"/>
      <c r="N15" s="77"/>
      <c r="O15" s="77"/>
      <c r="P15" s="77"/>
      <c r="Q15" s="77"/>
    </row>
    <row r="16" spans="2:17" outlineLevel="1" x14ac:dyDescent="0.25">
      <c r="E16" s="124" t="s">
        <v>22</v>
      </c>
      <c r="F16" s="129"/>
      <c r="G16" s="106"/>
      <c r="H16" s="106"/>
      <c r="I16" s="106"/>
      <c r="J16" s="106"/>
      <c r="K16" s="138"/>
      <c r="L16" s="138"/>
      <c r="M16" s="93"/>
      <c r="N16" s="77"/>
      <c r="O16" s="77"/>
      <c r="P16" s="77"/>
      <c r="Q16" s="77"/>
    </row>
    <row r="17" spans="2:18" outlineLevel="1" collapsed="1" x14ac:dyDescent="0.25">
      <c r="E17" s="124" t="s">
        <v>83</v>
      </c>
      <c r="F17" s="129"/>
      <c r="G17" s="106"/>
      <c r="H17" s="106"/>
      <c r="I17" s="106"/>
      <c r="J17" s="106"/>
      <c r="K17" s="106"/>
      <c r="L17" s="106"/>
      <c r="M17" s="77"/>
      <c r="N17" s="77"/>
      <c r="O17" s="77"/>
      <c r="P17" s="77"/>
      <c r="Q17" s="77"/>
    </row>
    <row r="18" spans="2:18" hidden="1" outlineLevel="2" x14ac:dyDescent="0.25">
      <c r="E18" s="124" t="s">
        <v>86</v>
      </c>
      <c r="F18" s="129" t="s">
        <v>92</v>
      </c>
      <c r="G18" s="106"/>
      <c r="H18" s="106"/>
      <c r="I18" s="106"/>
      <c r="J18" s="106"/>
      <c r="K18" s="106"/>
      <c r="L18" s="106"/>
      <c r="M18" s="106"/>
      <c r="N18" s="77"/>
      <c r="O18" s="77"/>
      <c r="P18" s="77"/>
      <c r="Q18" s="77"/>
    </row>
    <row r="19" spans="2:18" hidden="1" outlineLevel="2" x14ac:dyDescent="0.25">
      <c r="E19" s="124" t="s">
        <v>87</v>
      </c>
      <c r="F19" s="129"/>
      <c r="G19" s="106"/>
      <c r="H19" s="106"/>
      <c r="I19" s="106"/>
      <c r="J19" s="106"/>
      <c r="K19" s="106"/>
      <c r="L19" s="106"/>
      <c r="M19" s="106"/>
      <c r="N19" s="77"/>
      <c r="O19" s="77"/>
      <c r="P19" s="77"/>
      <c r="Q19" s="77"/>
    </row>
    <row r="20" spans="2:18" hidden="1" outlineLevel="2" x14ac:dyDescent="0.25">
      <c r="E20" s="124" t="s">
        <v>88</v>
      </c>
      <c r="F20" s="129"/>
      <c r="G20" s="106"/>
      <c r="H20" s="106"/>
      <c r="I20" s="106"/>
      <c r="J20" s="106"/>
      <c r="K20" s="106"/>
      <c r="L20" s="106"/>
      <c r="M20" s="106"/>
      <c r="N20" s="77"/>
      <c r="O20" s="77"/>
      <c r="P20" s="77"/>
      <c r="Q20" s="77"/>
    </row>
    <row r="21" spans="2:18" hidden="1" outlineLevel="2" x14ac:dyDescent="0.25">
      <c r="E21" s="124" t="s">
        <v>89</v>
      </c>
      <c r="F21" s="129"/>
      <c r="G21" s="106"/>
      <c r="H21" s="106"/>
      <c r="I21" s="106"/>
      <c r="J21" s="106"/>
      <c r="K21" s="106"/>
      <c r="L21" s="106"/>
      <c r="M21" s="106"/>
      <c r="N21" s="77"/>
      <c r="O21" s="77"/>
      <c r="P21" s="77"/>
      <c r="Q21" s="77"/>
    </row>
    <row r="22" spans="2:18" outlineLevel="1" x14ac:dyDescent="0.25">
      <c r="E22" s="123" t="s">
        <v>94</v>
      </c>
      <c r="F22" s="77"/>
      <c r="G22" s="77"/>
      <c r="H22" s="77"/>
      <c r="I22" s="77"/>
      <c r="J22" s="77"/>
      <c r="K22" s="77"/>
      <c r="L22" s="77"/>
      <c r="M22" s="77"/>
      <c r="N22" s="77"/>
      <c r="O22" s="77"/>
      <c r="P22" s="77"/>
      <c r="Q22" s="77"/>
    </row>
    <row r="23" spans="2:18" outlineLevel="1" x14ac:dyDescent="0.25">
      <c r="E23" s="123" t="s">
        <v>96</v>
      </c>
      <c r="F23" s="77"/>
      <c r="G23" s="77"/>
      <c r="H23" s="77"/>
      <c r="I23" s="77"/>
      <c r="J23" s="77"/>
      <c r="K23" s="77"/>
      <c r="L23" s="77"/>
      <c r="M23" s="77"/>
      <c r="N23" s="77"/>
      <c r="O23" s="77"/>
      <c r="P23" s="77"/>
      <c r="Q23" s="77"/>
    </row>
    <row r="24" spans="2:18" outlineLevel="1" x14ac:dyDescent="0.25">
      <c r="E24" s="123" t="s">
        <v>97</v>
      </c>
      <c r="F24" s="77"/>
      <c r="G24" s="77"/>
      <c r="H24" s="77"/>
      <c r="I24" s="77"/>
      <c r="J24" s="77"/>
      <c r="K24" s="77"/>
      <c r="L24" s="77"/>
      <c r="M24" s="77"/>
      <c r="N24" s="77"/>
      <c r="O24" s="77"/>
      <c r="P24" s="77"/>
      <c r="Q24" s="77"/>
    </row>
    <row r="25" spans="2:18" outlineLevel="1" x14ac:dyDescent="0.25">
      <c r="E25" s="77"/>
      <c r="F25" s="77"/>
      <c r="G25" s="77"/>
      <c r="H25" s="77"/>
      <c r="I25" s="77"/>
      <c r="J25" s="77"/>
      <c r="K25" s="77"/>
      <c r="L25" s="77"/>
      <c r="M25" s="77"/>
      <c r="N25" s="77"/>
      <c r="O25" s="77"/>
      <c r="P25" s="77"/>
      <c r="Q25" s="77"/>
    </row>
    <row r="26" spans="2:18" outlineLevel="1" x14ac:dyDescent="0.25">
      <c r="E26" s="85" t="s">
        <v>76</v>
      </c>
      <c r="F26" s="77"/>
      <c r="G26" s="77"/>
      <c r="H26" s="77"/>
      <c r="I26" s="77"/>
      <c r="J26" s="77"/>
      <c r="K26" s="77"/>
      <c r="L26" s="77"/>
      <c r="M26" s="77"/>
      <c r="N26" s="77"/>
      <c r="O26" s="77"/>
      <c r="P26" s="77"/>
      <c r="Q26" s="77"/>
    </row>
    <row r="27" spans="2:18" ht="15.75" x14ac:dyDescent="0.25">
      <c r="B27" s="2" t="s">
        <v>111</v>
      </c>
    </row>
    <row r="28" spans="2:18" s="4" customFormat="1" ht="12.75" x14ac:dyDescent="0.2">
      <c r="C28" s="136">
        <v>2017</v>
      </c>
      <c r="D28" s="137" t="s">
        <v>63</v>
      </c>
      <c r="E28" s="136" t="s">
        <v>7</v>
      </c>
      <c r="F28" s="136" t="s">
        <v>8</v>
      </c>
      <c r="G28" s="136" t="s">
        <v>9</v>
      </c>
      <c r="H28" s="136" t="s">
        <v>10</v>
      </c>
      <c r="I28" s="136" t="s">
        <v>11</v>
      </c>
      <c r="J28" s="136" t="s">
        <v>12</v>
      </c>
      <c r="K28" s="136" t="s">
        <v>13</v>
      </c>
      <c r="L28" s="136" t="s">
        <v>14</v>
      </c>
      <c r="M28" s="136" t="s">
        <v>15</v>
      </c>
      <c r="N28" s="136" t="s">
        <v>16</v>
      </c>
      <c r="O28" s="136" t="s">
        <v>17</v>
      </c>
      <c r="P28" s="136" t="s">
        <v>18</v>
      </c>
      <c r="Q28" s="130">
        <v>2018</v>
      </c>
      <c r="R28" s="115" t="s">
        <v>69</v>
      </c>
    </row>
    <row r="29" spans="2:18" x14ac:dyDescent="0.25">
      <c r="B29" s="9" t="s">
        <v>28</v>
      </c>
      <c r="C29" s="131"/>
      <c r="D29" s="132"/>
      <c r="E29" s="133"/>
      <c r="F29" s="134"/>
      <c r="G29" s="134"/>
      <c r="H29" s="134"/>
      <c r="I29" s="134"/>
      <c r="J29" s="134"/>
      <c r="K29" s="134"/>
      <c r="L29" s="134"/>
      <c r="M29" s="134"/>
      <c r="N29" s="134"/>
      <c r="O29" s="134"/>
      <c r="P29" s="135"/>
      <c r="Q29" s="112"/>
      <c r="R29" s="116"/>
    </row>
    <row r="30" spans="2:18" x14ac:dyDescent="0.25">
      <c r="B30" s="7" t="s">
        <v>0</v>
      </c>
      <c r="C30" s="16"/>
      <c r="D30" s="27"/>
      <c r="E30" s="13"/>
      <c r="F30" s="22"/>
      <c r="G30" s="22"/>
      <c r="H30" s="22"/>
      <c r="I30" s="22"/>
      <c r="J30" s="22"/>
      <c r="K30" s="22"/>
      <c r="L30" s="22"/>
      <c r="M30" s="22"/>
      <c r="N30" s="22"/>
      <c r="O30" s="22"/>
      <c r="P30" s="21"/>
      <c r="Q30" s="62">
        <f>SUM(E30:P30)</f>
        <v>0</v>
      </c>
      <c r="R30" s="113">
        <f>IFERROR(Q30/C30-1,0)</f>
        <v>0</v>
      </c>
    </row>
    <row r="31" spans="2:18" x14ac:dyDescent="0.25">
      <c r="B31" s="150" t="s">
        <v>2</v>
      </c>
      <c r="C31" s="16"/>
      <c r="D31" s="27"/>
      <c r="E31" s="100"/>
      <c r="F31" s="101"/>
      <c r="G31" s="101"/>
      <c r="H31" s="101"/>
      <c r="I31" s="101"/>
      <c r="J31" s="101"/>
      <c r="K31" s="101"/>
      <c r="L31" s="101"/>
      <c r="M31" s="101"/>
      <c r="N31" s="101"/>
      <c r="O31" s="101"/>
      <c r="P31" s="102"/>
      <c r="Q31" s="102">
        <f>SUM(E31:P31)</f>
        <v>0</v>
      </c>
      <c r="R31" s="113">
        <f t="shared" ref="R31:R34" si="0">IFERROR(Q31/C31-1,0)</f>
        <v>0</v>
      </c>
    </row>
    <row r="32" spans="2:18" x14ac:dyDescent="0.25">
      <c r="B32" s="150" t="s">
        <v>1</v>
      </c>
      <c r="C32" s="16"/>
      <c r="D32" s="27"/>
      <c r="E32" s="13"/>
      <c r="F32" s="22"/>
      <c r="G32" s="22"/>
      <c r="H32" s="22"/>
      <c r="I32" s="22"/>
      <c r="J32" s="22"/>
      <c r="K32" s="22"/>
      <c r="L32" s="22"/>
      <c r="M32" s="22"/>
      <c r="N32" s="22"/>
      <c r="O32" s="22"/>
      <c r="P32" s="21"/>
      <c r="Q32" s="62">
        <f>SUM(E32:P32)</f>
        <v>0</v>
      </c>
      <c r="R32" s="113">
        <f t="shared" si="0"/>
        <v>0</v>
      </c>
    </row>
    <row r="33" spans="2:18" x14ac:dyDescent="0.25">
      <c r="B33" s="86" t="s">
        <v>32</v>
      </c>
      <c r="C33" s="17"/>
      <c r="D33" s="54"/>
      <c r="E33" s="14">
        <f>$D33*(SUM(E$30:E$32))</f>
        <v>0</v>
      </c>
      <c r="F33" s="26">
        <f t="shared" ref="F33:P33" si="1">$D33*(SUM(F30:F32))</f>
        <v>0</v>
      </c>
      <c r="G33" s="26">
        <f t="shared" si="1"/>
        <v>0</v>
      </c>
      <c r="H33" s="26">
        <f t="shared" si="1"/>
        <v>0</v>
      </c>
      <c r="I33" s="26">
        <f t="shared" si="1"/>
        <v>0</v>
      </c>
      <c r="J33" s="26">
        <f t="shared" si="1"/>
        <v>0</v>
      </c>
      <c r="K33" s="26">
        <f t="shared" si="1"/>
        <v>0</v>
      </c>
      <c r="L33" s="26">
        <f t="shared" si="1"/>
        <v>0</v>
      </c>
      <c r="M33" s="26">
        <f t="shared" si="1"/>
        <v>0</v>
      </c>
      <c r="N33" s="26">
        <f t="shared" si="1"/>
        <v>0</v>
      </c>
      <c r="O33" s="26">
        <f t="shared" si="1"/>
        <v>0</v>
      </c>
      <c r="P33" s="59">
        <f t="shared" si="1"/>
        <v>0</v>
      </c>
      <c r="Q33" s="63">
        <f>SUM(E33:P33)</f>
        <v>0</v>
      </c>
      <c r="R33" s="117">
        <f t="shared" si="0"/>
        <v>0</v>
      </c>
    </row>
    <row r="34" spans="2:18" s="1" customFormat="1" ht="12.75" x14ac:dyDescent="0.2">
      <c r="B34" s="10" t="s">
        <v>31</v>
      </c>
      <c r="C34" s="43">
        <f>SUM(C30:C33)</f>
        <v>0</v>
      </c>
      <c r="D34" s="44"/>
      <c r="E34" s="45">
        <f t="shared" ref="E34:Q34" si="2">SUM(E30:E33)</f>
        <v>0</v>
      </c>
      <c r="F34" s="46">
        <f t="shared" si="2"/>
        <v>0</v>
      </c>
      <c r="G34" s="46">
        <f t="shared" si="2"/>
        <v>0</v>
      </c>
      <c r="H34" s="46">
        <f t="shared" si="2"/>
        <v>0</v>
      </c>
      <c r="I34" s="46">
        <f t="shared" si="2"/>
        <v>0</v>
      </c>
      <c r="J34" s="46">
        <f t="shared" si="2"/>
        <v>0</v>
      </c>
      <c r="K34" s="46">
        <f t="shared" si="2"/>
        <v>0</v>
      </c>
      <c r="L34" s="46">
        <f t="shared" si="2"/>
        <v>0</v>
      </c>
      <c r="M34" s="46">
        <f t="shared" si="2"/>
        <v>0</v>
      </c>
      <c r="N34" s="46">
        <f t="shared" si="2"/>
        <v>0</v>
      </c>
      <c r="O34" s="46">
        <f t="shared" si="2"/>
        <v>0</v>
      </c>
      <c r="P34" s="46">
        <f t="shared" si="2"/>
        <v>0</v>
      </c>
      <c r="Q34" s="43">
        <f t="shared" si="2"/>
        <v>0</v>
      </c>
      <c r="R34" s="114">
        <f t="shared" si="0"/>
        <v>0</v>
      </c>
    </row>
    <row r="35" spans="2:18" x14ac:dyDescent="0.25">
      <c r="B35" s="6"/>
      <c r="C35" s="21"/>
      <c r="D35" s="30"/>
      <c r="E35" s="13"/>
      <c r="F35" s="22"/>
      <c r="G35" s="22"/>
      <c r="H35" s="22"/>
      <c r="I35" s="22"/>
      <c r="J35" s="22"/>
      <c r="K35" s="22"/>
      <c r="L35" s="22"/>
      <c r="M35" s="22"/>
      <c r="N35" s="22"/>
      <c r="O35" s="22"/>
      <c r="P35" s="22"/>
      <c r="Q35" s="62"/>
      <c r="R35" s="95"/>
    </row>
    <row r="36" spans="2:18" x14ac:dyDescent="0.25">
      <c r="B36" s="9" t="s">
        <v>33</v>
      </c>
      <c r="C36" s="23"/>
      <c r="D36" s="34"/>
      <c r="E36" s="24"/>
      <c r="F36" s="25"/>
      <c r="G36" s="25"/>
      <c r="H36" s="25"/>
      <c r="I36" s="25"/>
      <c r="J36" s="25"/>
      <c r="K36" s="25"/>
      <c r="L36" s="25"/>
      <c r="M36" s="25"/>
      <c r="N36" s="25"/>
      <c r="O36" s="25"/>
      <c r="P36" s="25"/>
      <c r="Q36" s="96"/>
      <c r="R36" s="95"/>
    </row>
    <row r="37" spans="2:18" collapsed="1" x14ac:dyDescent="0.25">
      <c r="B37" s="150" t="s">
        <v>24</v>
      </c>
      <c r="C37" s="111"/>
      <c r="D37" s="53"/>
      <c r="E37" s="36">
        <f t="shared" ref="E37:P37" si="3">$D37*(SUM(E$30:E$32))</f>
        <v>0</v>
      </c>
      <c r="F37" s="98">
        <f t="shared" si="3"/>
        <v>0</v>
      </c>
      <c r="G37" s="98">
        <f t="shared" si="3"/>
        <v>0</v>
      </c>
      <c r="H37" s="98">
        <f t="shared" si="3"/>
        <v>0</v>
      </c>
      <c r="I37" s="98">
        <f t="shared" si="3"/>
        <v>0</v>
      </c>
      <c r="J37" s="98">
        <f t="shared" si="3"/>
        <v>0</v>
      </c>
      <c r="K37" s="98">
        <f t="shared" si="3"/>
        <v>0</v>
      </c>
      <c r="L37" s="98">
        <f t="shared" si="3"/>
        <v>0</v>
      </c>
      <c r="M37" s="98">
        <f t="shared" si="3"/>
        <v>0</v>
      </c>
      <c r="N37" s="98">
        <f t="shared" si="3"/>
        <v>0</v>
      </c>
      <c r="O37" s="98">
        <f t="shared" si="3"/>
        <v>0</v>
      </c>
      <c r="P37" s="98">
        <f t="shared" si="3"/>
        <v>0</v>
      </c>
      <c r="Q37" s="99">
        <f t="shared" ref="Q37:Q47" si="4">SUM(E37:P37)</f>
        <v>0</v>
      </c>
      <c r="R37" s="113"/>
    </row>
    <row r="38" spans="2:18" s="31" customFormat="1" ht="12.75" hidden="1" customHeight="1" outlineLevel="1" x14ac:dyDescent="0.25">
      <c r="B38" s="37" t="s">
        <v>45</v>
      </c>
      <c r="C38" s="38"/>
      <c r="D38" s="39"/>
      <c r="E38" s="40"/>
      <c r="F38" s="41"/>
      <c r="G38" s="41"/>
      <c r="H38" s="41"/>
      <c r="I38" s="41"/>
      <c r="J38" s="41"/>
      <c r="K38" s="41"/>
      <c r="L38" s="41"/>
      <c r="M38" s="41"/>
      <c r="N38" s="41"/>
      <c r="O38" s="41"/>
      <c r="P38" s="41"/>
      <c r="Q38" s="38"/>
      <c r="R38" s="113"/>
    </row>
    <row r="39" spans="2:18" s="31" customFormat="1" ht="12.75" hidden="1" customHeight="1" outlineLevel="1" x14ac:dyDescent="0.25">
      <c r="B39" s="37" t="s">
        <v>46</v>
      </c>
      <c r="C39" s="38"/>
      <c r="D39" s="39"/>
      <c r="E39" s="40"/>
      <c r="F39" s="41"/>
      <c r="G39" s="41"/>
      <c r="H39" s="41"/>
      <c r="I39" s="41"/>
      <c r="J39" s="41"/>
      <c r="K39" s="41"/>
      <c r="L39" s="41"/>
      <c r="M39" s="41"/>
      <c r="N39" s="41"/>
      <c r="O39" s="41"/>
      <c r="P39" s="41"/>
      <c r="Q39" s="38"/>
      <c r="R39" s="113"/>
    </row>
    <row r="40" spans="2:18" s="31" customFormat="1" ht="12.75" hidden="1" customHeight="1" outlineLevel="1" x14ac:dyDescent="0.25">
      <c r="B40" s="37" t="s">
        <v>47</v>
      </c>
      <c r="C40" s="38"/>
      <c r="D40" s="39"/>
      <c r="E40" s="40"/>
      <c r="F40" s="41"/>
      <c r="G40" s="41"/>
      <c r="H40" s="41"/>
      <c r="I40" s="41"/>
      <c r="J40" s="41"/>
      <c r="K40" s="41"/>
      <c r="L40" s="41"/>
      <c r="M40" s="41"/>
      <c r="N40" s="41"/>
      <c r="O40" s="41"/>
      <c r="P40" s="41"/>
      <c r="Q40" s="38"/>
      <c r="R40" s="113"/>
    </row>
    <row r="41" spans="2:18" x14ac:dyDescent="0.25">
      <c r="B41" s="7" t="s">
        <v>61</v>
      </c>
      <c r="C41" s="16">
        <f>SUM(C42:C44)</f>
        <v>0</v>
      </c>
      <c r="D41" s="27"/>
      <c r="E41" s="13">
        <f>SUM(E42:E45)</f>
        <v>0</v>
      </c>
      <c r="F41" s="22">
        <f t="shared" ref="F41:P41" si="5">SUM(F42:F45)</f>
        <v>0</v>
      </c>
      <c r="G41" s="22">
        <f t="shared" si="5"/>
        <v>0</v>
      </c>
      <c r="H41" s="22">
        <f t="shared" si="5"/>
        <v>0</v>
      </c>
      <c r="I41" s="22">
        <f t="shared" si="5"/>
        <v>0</v>
      </c>
      <c r="J41" s="22">
        <f t="shared" si="5"/>
        <v>0</v>
      </c>
      <c r="K41" s="22">
        <f t="shared" si="5"/>
        <v>0</v>
      </c>
      <c r="L41" s="22">
        <f t="shared" si="5"/>
        <v>0</v>
      </c>
      <c r="M41" s="22">
        <f t="shared" si="5"/>
        <v>0</v>
      </c>
      <c r="N41" s="22">
        <f t="shared" si="5"/>
        <v>0</v>
      </c>
      <c r="O41" s="22">
        <f t="shared" si="5"/>
        <v>0</v>
      </c>
      <c r="P41" s="22">
        <f t="shared" si="5"/>
        <v>0</v>
      </c>
      <c r="Q41" s="66">
        <f t="shared" si="4"/>
        <v>0</v>
      </c>
      <c r="R41" s="113"/>
    </row>
    <row r="42" spans="2:18" s="31" customFormat="1" outlineLevel="1" x14ac:dyDescent="0.25">
      <c r="B42" s="37" t="s">
        <v>27</v>
      </c>
      <c r="C42" s="38"/>
      <c r="D42" s="55"/>
      <c r="E42" s="40">
        <f t="shared" ref="E42:P43" si="6">$D42*(SUM(E$30:E$32))</f>
        <v>0</v>
      </c>
      <c r="F42" s="41">
        <f t="shared" si="6"/>
        <v>0</v>
      </c>
      <c r="G42" s="41">
        <f t="shared" si="6"/>
        <v>0</v>
      </c>
      <c r="H42" s="41">
        <f t="shared" si="6"/>
        <v>0</v>
      </c>
      <c r="I42" s="41">
        <f t="shared" si="6"/>
        <v>0</v>
      </c>
      <c r="J42" s="41">
        <f t="shared" si="6"/>
        <v>0</v>
      </c>
      <c r="K42" s="41">
        <f t="shared" si="6"/>
        <v>0</v>
      </c>
      <c r="L42" s="41">
        <f t="shared" si="6"/>
        <v>0</v>
      </c>
      <c r="M42" s="41">
        <f t="shared" si="6"/>
        <v>0</v>
      </c>
      <c r="N42" s="41">
        <f t="shared" si="6"/>
        <v>0</v>
      </c>
      <c r="O42" s="41">
        <f t="shared" si="6"/>
        <v>0</v>
      </c>
      <c r="P42" s="41">
        <f t="shared" si="6"/>
        <v>0</v>
      </c>
      <c r="Q42" s="38">
        <f t="shared" si="4"/>
        <v>0</v>
      </c>
      <c r="R42" s="113"/>
    </row>
    <row r="43" spans="2:18" s="31" customFormat="1" outlineLevel="1" x14ac:dyDescent="0.25">
      <c r="B43" s="37" t="s">
        <v>30</v>
      </c>
      <c r="C43" s="38"/>
      <c r="D43" s="55"/>
      <c r="E43" s="40">
        <f t="shared" si="6"/>
        <v>0</v>
      </c>
      <c r="F43" s="41">
        <f t="shared" si="6"/>
        <v>0</v>
      </c>
      <c r="G43" s="41">
        <f t="shared" si="6"/>
        <v>0</v>
      </c>
      <c r="H43" s="41">
        <f t="shared" si="6"/>
        <v>0</v>
      </c>
      <c r="I43" s="41">
        <f t="shared" si="6"/>
        <v>0</v>
      </c>
      <c r="J43" s="41">
        <f t="shared" si="6"/>
        <v>0</v>
      </c>
      <c r="K43" s="41">
        <f t="shared" si="6"/>
        <v>0</v>
      </c>
      <c r="L43" s="41">
        <f t="shared" si="6"/>
        <v>0</v>
      </c>
      <c r="M43" s="41">
        <f t="shared" si="6"/>
        <v>0</v>
      </c>
      <c r="N43" s="41">
        <f t="shared" si="6"/>
        <v>0</v>
      </c>
      <c r="O43" s="41">
        <f t="shared" si="6"/>
        <v>0</v>
      </c>
      <c r="P43" s="41">
        <f t="shared" si="6"/>
        <v>0</v>
      </c>
      <c r="Q43" s="38">
        <f t="shared" si="4"/>
        <v>0</v>
      </c>
      <c r="R43" s="113"/>
    </row>
    <row r="44" spans="2:18" s="31" customFormat="1" outlineLevel="1" x14ac:dyDescent="0.25">
      <c r="B44" s="37" t="s">
        <v>26</v>
      </c>
      <c r="C44" s="38"/>
      <c r="D44" s="55"/>
      <c r="E44" s="40">
        <f>(E42+E43)*$D44</f>
        <v>0</v>
      </c>
      <c r="F44" s="41">
        <f t="shared" ref="F44:P44" si="7">(F42+F43)*$D44</f>
        <v>0</v>
      </c>
      <c r="G44" s="41">
        <f t="shared" si="7"/>
        <v>0</v>
      </c>
      <c r="H44" s="41">
        <f t="shared" si="7"/>
        <v>0</v>
      </c>
      <c r="I44" s="41">
        <f t="shared" si="7"/>
        <v>0</v>
      </c>
      <c r="J44" s="41">
        <f t="shared" si="7"/>
        <v>0</v>
      </c>
      <c r="K44" s="41">
        <f t="shared" si="7"/>
        <v>0</v>
      </c>
      <c r="L44" s="41">
        <f t="shared" si="7"/>
        <v>0</v>
      </c>
      <c r="M44" s="41">
        <f t="shared" si="7"/>
        <v>0</v>
      </c>
      <c r="N44" s="41">
        <f t="shared" si="7"/>
        <v>0</v>
      </c>
      <c r="O44" s="41">
        <f t="shared" si="7"/>
        <v>0</v>
      </c>
      <c r="P44" s="41">
        <f t="shared" si="7"/>
        <v>0</v>
      </c>
      <c r="Q44" s="38">
        <f t="shared" si="4"/>
        <v>0</v>
      </c>
      <c r="R44" s="113"/>
    </row>
    <row r="45" spans="2:18" s="31" customFormat="1" outlineLevel="1" x14ac:dyDescent="0.25">
      <c r="B45" s="37" t="s">
        <v>60</v>
      </c>
      <c r="C45" s="38"/>
      <c r="D45" s="56"/>
      <c r="E45" s="40">
        <f>(E42+E43)*$D45</f>
        <v>0</v>
      </c>
      <c r="F45" s="41">
        <f t="shared" ref="F45:P45" si="8">(F42+F43)*$D45</f>
        <v>0</v>
      </c>
      <c r="G45" s="41">
        <f t="shared" si="8"/>
        <v>0</v>
      </c>
      <c r="H45" s="41">
        <f t="shared" si="8"/>
        <v>0</v>
      </c>
      <c r="I45" s="41">
        <f t="shared" si="8"/>
        <v>0</v>
      </c>
      <c r="J45" s="41">
        <f t="shared" si="8"/>
        <v>0</v>
      </c>
      <c r="K45" s="41">
        <f t="shared" si="8"/>
        <v>0</v>
      </c>
      <c r="L45" s="41">
        <f t="shared" si="8"/>
        <v>0</v>
      </c>
      <c r="M45" s="41">
        <f t="shared" si="8"/>
        <v>0</v>
      </c>
      <c r="N45" s="41">
        <f t="shared" si="8"/>
        <v>0</v>
      </c>
      <c r="O45" s="41">
        <f t="shared" si="8"/>
        <v>0</v>
      </c>
      <c r="P45" s="41">
        <f t="shared" si="8"/>
        <v>0</v>
      </c>
      <c r="Q45" s="38">
        <f t="shared" si="4"/>
        <v>0</v>
      </c>
      <c r="R45" s="113"/>
    </row>
    <row r="46" spans="2:18" x14ac:dyDescent="0.25">
      <c r="B46" s="7" t="s">
        <v>53</v>
      </c>
      <c r="C46" s="16"/>
      <c r="D46" s="53"/>
      <c r="E46" s="13">
        <f t="shared" ref="E46:P46" si="9">$D46*(SUM(E$30:E$32))</f>
        <v>0</v>
      </c>
      <c r="F46" s="22">
        <f t="shared" si="9"/>
        <v>0</v>
      </c>
      <c r="G46" s="22">
        <f t="shared" si="9"/>
        <v>0</v>
      </c>
      <c r="H46" s="22">
        <f t="shared" si="9"/>
        <v>0</v>
      </c>
      <c r="I46" s="22">
        <f t="shared" si="9"/>
        <v>0</v>
      </c>
      <c r="J46" s="22">
        <f t="shared" si="9"/>
        <v>0</v>
      </c>
      <c r="K46" s="22">
        <f t="shared" si="9"/>
        <v>0</v>
      </c>
      <c r="L46" s="22">
        <f t="shared" si="9"/>
        <v>0</v>
      </c>
      <c r="M46" s="22">
        <f t="shared" si="9"/>
        <v>0</v>
      </c>
      <c r="N46" s="22">
        <f t="shared" si="9"/>
        <v>0</v>
      </c>
      <c r="O46" s="22">
        <f t="shared" si="9"/>
        <v>0</v>
      </c>
      <c r="P46" s="22">
        <f t="shared" si="9"/>
        <v>0</v>
      </c>
      <c r="Q46" s="66">
        <f t="shared" si="4"/>
        <v>0</v>
      </c>
      <c r="R46" s="113"/>
    </row>
    <row r="47" spans="2:18" x14ac:dyDescent="0.25">
      <c r="B47" s="8" t="s">
        <v>54</v>
      </c>
      <c r="C47" s="17"/>
      <c r="D47" s="54"/>
      <c r="E47" s="14">
        <f>$D47</f>
        <v>0</v>
      </c>
      <c r="F47" s="26">
        <f t="shared" ref="F47:P47" si="10">$D47</f>
        <v>0</v>
      </c>
      <c r="G47" s="26">
        <f t="shared" si="10"/>
        <v>0</v>
      </c>
      <c r="H47" s="26">
        <f t="shared" si="10"/>
        <v>0</v>
      </c>
      <c r="I47" s="26">
        <f t="shared" si="10"/>
        <v>0</v>
      </c>
      <c r="J47" s="26">
        <f t="shared" si="10"/>
        <v>0</v>
      </c>
      <c r="K47" s="26">
        <f t="shared" si="10"/>
        <v>0</v>
      </c>
      <c r="L47" s="26">
        <f t="shared" si="10"/>
        <v>0</v>
      </c>
      <c r="M47" s="26">
        <f t="shared" si="10"/>
        <v>0</v>
      </c>
      <c r="N47" s="26">
        <f t="shared" si="10"/>
        <v>0</v>
      </c>
      <c r="O47" s="26">
        <f t="shared" si="10"/>
        <v>0</v>
      </c>
      <c r="P47" s="26">
        <f t="shared" si="10"/>
        <v>0</v>
      </c>
      <c r="Q47" s="67">
        <f t="shared" si="4"/>
        <v>0</v>
      </c>
      <c r="R47" s="113"/>
    </row>
    <row r="48" spans="2:18" x14ac:dyDescent="0.25">
      <c r="B48" s="60" t="s">
        <v>34</v>
      </c>
      <c r="C48" s="18">
        <f>C37+C41+C46+C47</f>
        <v>0</v>
      </c>
      <c r="D48" s="35"/>
      <c r="E48" s="19">
        <f>E37+E41+E46+E47</f>
        <v>0</v>
      </c>
      <c r="F48" s="20">
        <f t="shared" ref="F48:Q48" si="11">F37+F41+F46+F47</f>
        <v>0</v>
      </c>
      <c r="G48" s="20">
        <f t="shared" si="11"/>
        <v>0</v>
      </c>
      <c r="H48" s="20">
        <f t="shared" si="11"/>
        <v>0</v>
      </c>
      <c r="I48" s="20">
        <f t="shared" si="11"/>
        <v>0</v>
      </c>
      <c r="J48" s="20">
        <f t="shared" si="11"/>
        <v>0</v>
      </c>
      <c r="K48" s="20">
        <f t="shared" si="11"/>
        <v>0</v>
      </c>
      <c r="L48" s="20">
        <f t="shared" si="11"/>
        <v>0</v>
      </c>
      <c r="M48" s="20">
        <f t="shared" si="11"/>
        <v>0</v>
      </c>
      <c r="N48" s="20">
        <f t="shared" si="11"/>
        <v>0</v>
      </c>
      <c r="O48" s="20">
        <f t="shared" si="11"/>
        <v>0</v>
      </c>
      <c r="P48" s="20">
        <f t="shared" si="11"/>
        <v>0</v>
      </c>
      <c r="Q48" s="64">
        <f t="shared" si="11"/>
        <v>0</v>
      </c>
      <c r="R48" s="113"/>
    </row>
    <row r="49" spans="2:18" s="1" customFormat="1" ht="12.75" x14ac:dyDescent="0.2">
      <c r="B49" s="29" t="s">
        <v>35</v>
      </c>
      <c r="C49" s="47">
        <f>C34-C48</f>
        <v>0</v>
      </c>
      <c r="D49" s="71"/>
      <c r="E49" s="72">
        <f>E34-E48</f>
        <v>0</v>
      </c>
      <c r="F49" s="73">
        <f t="shared" ref="F49:Q49" si="12">F34-F48</f>
        <v>0</v>
      </c>
      <c r="G49" s="73">
        <f t="shared" si="12"/>
        <v>0</v>
      </c>
      <c r="H49" s="73">
        <f t="shared" si="12"/>
        <v>0</v>
      </c>
      <c r="I49" s="73">
        <f t="shared" si="12"/>
        <v>0</v>
      </c>
      <c r="J49" s="73">
        <f t="shared" si="12"/>
        <v>0</v>
      </c>
      <c r="K49" s="73">
        <f t="shared" si="12"/>
        <v>0</v>
      </c>
      <c r="L49" s="73">
        <f t="shared" si="12"/>
        <v>0</v>
      </c>
      <c r="M49" s="73">
        <f t="shared" si="12"/>
        <v>0</v>
      </c>
      <c r="N49" s="73">
        <f t="shared" si="12"/>
        <v>0</v>
      </c>
      <c r="O49" s="73">
        <f t="shared" si="12"/>
        <v>0</v>
      </c>
      <c r="P49" s="73">
        <f t="shared" si="12"/>
        <v>0</v>
      </c>
      <c r="Q49" s="47">
        <f t="shared" si="12"/>
        <v>0</v>
      </c>
      <c r="R49" s="114"/>
    </row>
    <row r="50" spans="2:18" x14ac:dyDescent="0.25">
      <c r="B50" s="6" t="s">
        <v>62</v>
      </c>
      <c r="C50" s="87">
        <f>IFERROR(C49/C34,0)</f>
        <v>0</v>
      </c>
      <c r="D50" s="30"/>
      <c r="E50" s="27">
        <f>IFERROR(E49/E34,0)</f>
        <v>0</v>
      </c>
      <c r="F50" s="42">
        <f t="shared" ref="F50:Q50" si="13">IFERROR(F49/F34,0)</f>
        <v>0</v>
      </c>
      <c r="G50" s="42">
        <f t="shared" si="13"/>
        <v>0</v>
      </c>
      <c r="H50" s="42">
        <f t="shared" si="13"/>
        <v>0</v>
      </c>
      <c r="I50" s="42">
        <f t="shared" si="13"/>
        <v>0</v>
      </c>
      <c r="J50" s="42">
        <f t="shared" si="13"/>
        <v>0</v>
      </c>
      <c r="K50" s="42">
        <f t="shared" si="13"/>
        <v>0</v>
      </c>
      <c r="L50" s="42">
        <f t="shared" si="13"/>
        <v>0</v>
      </c>
      <c r="M50" s="42">
        <f t="shared" si="13"/>
        <v>0</v>
      </c>
      <c r="N50" s="42">
        <f t="shared" si="13"/>
        <v>0</v>
      </c>
      <c r="O50" s="42">
        <f t="shared" si="13"/>
        <v>0</v>
      </c>
      <c r="P50" s="42">
        <f t="shared" si="13"/>
        <v>0</v>
      </c>
      <c r="Q50" s="68">
        <f t="shared" si="13"/>
        <v>0</v>
      </c>
      <c r="R50" s="113"/>
    </row>
    <row r="51" spans="2:18" x14ac:dyDescent="0.25">
      <c r="B51" s="9" t="s">
        <v>58</v>
      </c>
      <c r="C51" s="23"/>
      <c r="D51" s="34"/>
      <c r="E51" s="24"/>
      <c r="F51" s="25"/>
      <c r="G51" s="25"/>
      <c r="H51" s="25"/>
      <c r="I51" s="25"/>
      <c r="J51" s="25"/>
      <c r="K51" s="25"/>
      <c r="L51" s="25"/>
      <c r="M51" s="25"/>
      <c r="N51" s="25"/>
      <c r="O51" s="25"/>
      <c r="P51" s="25"/>
      <c r="Q51" s="65"/>
      <c r="R51" s="113"/>
    </row>
    <row r="52" spans="2:18" x14ac:dyDescent="0.25">
      <c r="B52" s="7" t="s">
        <v>57</v>
      </c>
      <c r="C52" s="16"/>
      <c r="D52" s="57"/>
      <c r="E52" s="13">
        <f>$D52</f>
        <v>0</v>
      </c>
      <c r="F52" s="22">
        <f t="shared" ref="F52:P52" si="14">$D52</f>
        <v>0</v>
      </c>
      <c r="G52" s="22">
        <f t="shared" si="14"/>
        <v>0</v>
      </c>
      <c r="H52" s="22">
        <f t="shared" si="14"/>
        <v>0</v>
      </c>
      <c r="I52" s="22">
        <f t="shared" si="14"/>
        <v>0</v>
      </c>
      <c r="J52" s="22">
        <f t="shared" si="14"/>
        <v>0</v>
      </c>
      <c r="K52" s="22">
        <f t="shared" si="14"/>
        <v>0</v>
      </c>
      <c r="L52" s="22">
        <f t="shared" si="14"/>
        <v>0</v>
      </c>
      <c r="M52" s="22">
        <f t="shared" si="14"/>
        <v>0</v>
      </c>
      <c r="N52" s="22">
        <f t="shared" si="14"/>
        <v>0</v>
      </c>
      <c r="O52" s="22">
        <f t="shared" si="14"/>
        <v>0</v>
      </c>
      <c r="P52" s="22">
        <f t="shared" si="14"/>
        <v>0</v>
      </c>
      <c r="Q52" s="66">
        <f t="shared" ref="Q52:Q73" si="15">SUM(E52:P52)</f>
        <v>0</v>
      </c>
      <c r="R52" s="113"/>
    </row>
    <row r="53" spans="2:18" s="31" customFormat="1" x14ac:dyDescent="0.25">
      <c r="B53" s="7" t="s">
        <v>59</v>
      </c>
      <c r="C53" s="16"/>
      <c r="D53" s="53"/>
      <c r="E53" s="13">
        <f>E52*$D53</f>
        <v>0</v>
      </c>
      <c r="F53" s="22">
        <f t="shared" ref="F53:P53" si="16">F52*$D53</f>
        <v>0</v>
      </c>
      <c r="G53" s="22">
        <f t="shared" si="16"/>
        <v>0</v>
      </c>
      <c r="H53" s="22">
        <f t="shared" si="16"/>
        <v>0</v>
      </c>
      <c r="I53" s="22">
        <f t="shared" si="16"/>
        <v>0</v>
      </c>
      <c r="J53" s="22">
        <f t="shared" si="16"/>
        <v>0</v>
      </c>
      <c r="K53" s="22">
        <f t="shared" si="16"/>
        <v>0</v>
      </c>
      <c r="L53" s="22">
        <f t="shared" si="16"/>
        <v>0</v>
      </c>
      <c r="M53" s="22">
        <f t="shared" si="16"/>
        <v>0</v>
      </c>
      <c r="N53" s="22">
        <f t="shared" si="16"/>
        <v>0</v>
      </c>
      <c r="O53" s="22">
        <f t="shared" si="16"/>
        <v>0</v>
      </c>
      <c r="P53" s="22">
        <f t="shared" si="16"/>
        <v>0</v>
      </c>
      <c r="Q53" s="66">
        <f t="shared" si="15"/>
        <v>0</v>
      </c>
      <c r="R53" s="113"/>
    </row>
    <row r="54" spans="2:18" s="31" customFormat="1" x14ac:dyDescent="0.25">
      <c r="B54" s="7" t="s">
        <v>60</v>
      </c>
      <c r="C54" s="16"/>
      <c r="D54" s="58"/>
      <c r="E54" s="13">
        <f>E52*$D54</f>
        <v>0</v>
      </c>
      <c r="F54" s="22">
        <f t="shared" ref="F54:P54" si="17">F52*$D54</f>
        <v>0</v>
      </c>
      <c r="G54" s="22">
        <f t="shared" si="17"/>
        <v>0</v>
      </c>
      <c r="H54" s="22">
        <f t="shared" si="17"/>
        <v>0</v>
      </c>
      <c r="I54" s="22">
        <f t="shared" si="17"/>
        <v>0</v>
      </c>
      <c r="J54" s="22">
        <f t="shared" si="17"/>
        <v>0</v>
      </c>
      <c r="K54" s="22">
        <f t="shared" si="17"/>
        <v>0</v>
      </c>
      <c r="L54" s="22">
        <f t="shared" si="17"/>
        <v>0</v>
      </c>
      <c r="M54" s="22">
        <f t="shared" si="17"/>
        <v>0</v>
      </c>
      <c r="N54" s="22">
        <f t="shared" si="17"/>
        <v>0</v>
      </c>
      <c r="O54" s="22">
        <f t="shared" si="17"/>
        <v>0</v>
      </c>
      <c r="P54" s="22">
        <f t="shared" si="17"/>
        <v>0</v>
      </c>
      <c r="Q54" s="66">
        <f t="shared" si="15"/>
        <v>0</v>
      </c>
      <c r="R54" s="113"/>
    </row>
    <row r="55" spans="2:18" x14ac:dyDescent="0.25">
      <c r="B55" s="7" t="s">
        <v>52</v>
      </c>
      <c r="C55" s="16"/>
      <c r="D55" s="53"/>
      <c r="E55" s="51">
        <f>$D55*E34</f>
        <v>0</v>
      </c>
      <c r="F55" s="22">
        <f t="shared" ref="F55:P55" si="18">$D55*F34</f>
        <v>0</v>
      </c>
      <c r="G55" s="22">
        <f t="shared" si="18"/>
        <v>0</v>
      </c>
      <c r="H55" s="22">
        <f t="shared" si="18"/>
        <v>0</v>
      </c>
      <c r="I55" s="22">
        <f t="shared" si="18"/>
        <v>0</v>
      </c>
      <c r="J55" s="22">
        <f t="shared" si="18"/>
        <v>0</v>
      </c>
      <c r="K55" s="22">
        <f t="shared" si="18"/>
        <v>0</v>
      </c>
      <c r="L55" s="22">
        <f t="shared" si="18"/>
        <v>0</v>
      </c>
      <c r="M55" s="22">
        <f t="shared" si="18"/>
        <v>0</v>
      </c>
      <c r="N55" s="22">
        <f t="shared" si="18"/>
        <v>0</v>
      </c>
      <c r="O55" s="22">
        <f t="shared" si="18"/>
        <v>0</v>
      </c>
      <c r="P55" s="22">
        <f t="shared" si="18"/>
        <v>0</v>
      </c>
      <c r="Q55" s="66">
        <f t="shared" si="15"/>
        <v>0</v>
      </c>
      <c r="R55" s="113"/>
    </row>
    <row r="56" spans="2:18" x14ac:dyDescent="0.25">
      <c r="B56" s="7" t="s">
        <v>42</v>
      </c>
      <c r="C56" s="16"/>
      <c r="D56" s="57"/>
      <c r="E56" s="13">
        <f>$D56</f>
        <v>0</v>
      </c>
      <c r="F56" s="22">
        <f t="shared" ref="F56:P68" si="19">$D56</f>
        <v>0</v>
      </c>
      <c r="G56" s="22">
        <f t="shared" si="19"/>
        <v>0</v>
      </c>
      <c r="H56" s="22">
        <f t="shared" si="19"/>
        <v>0</v>
      </c>
      <c r="I56" s="22">
        <f t="shared" si="19"/>
        <v>0</v>
      </c>
      <c r="J56" s="22">
        <f t="shared" si="19"/>
        <v>0</v>
      </c>
      <c r="K56" s="22">
        <f t="shared" si="19"/>
        <v>0</v>
      </c>
      <c r="L56" s="22">
        <f t="shared" si="19"/>
        <v>0</v>
      </c>
      <c r="M56" s="22">
        <f t="shared" si="19"/>
        <v>0</v>
      </c>
      <c r="N56" s="22">
        <f t="shared" si="19"/>
        <v>0</v>
      </c>
      <c r="O56" s="22">
        <f t="shared" si="19"/>
        <v>0</v>
      </c>
      <c r="P56" s="22">
        <f t="shared" si="19"/>
        <v>0</v>
      </c>
      <c r="Q56" s="66">
        <f t="shared" si="15"/>
        <v>0</v>
      </c>
      <c r="R56" s="113"/>
    </row>
    <row r="57" spans="2:18" x14ac:dyDescent="0.25">
      <c r="B57" s="150" t="s">
        <v>4</v>
      </c>
      <c r="C57" s="16"/>
      <c r="D57" s="53"/>
      <c r="E57" s="36">
        <f t="shared" ref="E57:P57" si="20">$D57*E34</f>
        <v>0</v>
      </c>
      <c r="F57" s="98">
        <f t="shared" si="20"/>
        <v>0</v>
      </c>
      <c r="G57" s="98">
        <f t="shared" si="20"/>
        <v>0</v>
      </c>
      <c r="H57" s="98">
        <f t="shared" si="20"/>
        <v>0</v>
      </c>
      <c r="I57" s="98">
        <f t="shared" si="20"/>
        <v>0</v>
      </c>
      <c r="J57" s="98">
        <f t="shared" si="20"/>
        <v>0</v>
      </c>
      <c r="K57" s="98">
        <f t="shared" si="20"/>
        <v>0</v>
      </c>
      <c r="L57" s="98">
        <f t="shared" si="20"/>
        <v>0</v>
      </c>
      <c r="M57" s="98">
        <f t="shared" si="20"/>
        <v>0</v>
      </c>
      <c r="N57" s="98">
        <f t="shared" si="20"/>
        <v>0</v>
      </c>
      <c r="O57" s="98">
        <f t="shared" si="20"/>
        <v>0</v>
      </c>
      <c r="P57" s="98">
        <f t="shared" si="20"/>
        <v>0</v>
      </c>
      <c r="Q57" s="99">
        <f t="shared" si="15"/>
        <v>0</v>
      </c>
      <c r="R57" s="113"/>
    </row>
    <row r="58" spans="2:18" x14ac:dyDescent="0.25">
      <c r="B58" s="150" t="s">
        <v>72</v>
      </c>
      <c r="C58" s="16"/>
      <c r="D58" s="57"/>
      <c r="E58" s="36">
        <f>$D58</f>
        <v>0</v>
      </c>
      <c r="F58" s="98">
        <f t="shared" si="19"/>
        <v>0</v>
      </c>
      <c r="G58" s="98">
        <f t="shared" si="19"/>
        <v>0</v>
      </c>
      <c r="H58" s="98">
        <f t="shared" si="19"/>
        <v>0</v>
      </c>
      <c r="I58" s="98">
        <f t="shared" si="19"/>
        <v>0</v>
      </c>
      <c r="J58" s="98">
        <f t="shared" si="19"/>
        <v>0</v>
      </c>
      <c r="K58" s="98">
        <f t="shared" si="19"/>
        <v>0</v>
      </c>
      <c r="L58" s="98">
        <f t="shared" si="19"/>
        <v>0</v>
      </c>
      <c r="M58" s="98">
        <f t="shared" si="19"/>
        <v>0</v>
      </c>
      <c r="N58" s="98">
        <f t="shared" si="19"/>
        <v>0</v>
      </c>
      <c r="O58" s="98">
        <f t="shared" si="19"/>
        <v>0</v>
      </c>
      <c r="P58" s="98">
        <f t="shared" si="19"/>
        <v>0</v>
      </c>
      <c r="Q58" s="99">
        <f t="shared" si="15"/>
        <v>0</v>
      </c>
      <c r="R58" s="113"/>
    </row>
    <row r="59" spans="2:18" x14ac:dyDescent="0.25">
      <c r="B59" s="150" t="s">
        <v>25</v>
      </c>
      <c r="C59" s="16"/>
      <c r="D59" s="57"/>
      <c r="E59" s="13">
        <f>$D59</f>
        <v>0</v>
      </c>
      <c r="F59" s="22">
        <f t="shared" si="19"/>
        <v>0</v>
      </c>
      <c r="G59" s="22">
        <f t="shared" si="19"/>
        <v>0</v>
      </c>
      <c r="H59" s="22">
        <f t="shared" si="19"/>
        <v>0</v>
      </c>
      <c r="I59" s="22">
        <f t="shared" si="19"/>
        <v>0</v>
      </c>
      <c r="J59" s="22">
        <f t="shared" si="19"/>
        <v>0</v>
      </c>
      <c r="K59" s="22">
        <f t="shared" si="19"/>
        <v>0</v>
      </c>
      <c r="L59" s="22">
        <f t="shared" si="19"/>
        <v>0</v>
      </c>
      <c r="M59" s="22">
        <f t="shared" si="19"/>
        <v>0</v>
      </c>
      <c r="N59" s="22">
        <f t="shared" si="19"/>
        <v>0</v>
      </c>
      <c r="O59" s="22">
        <f t="shared" si="19"/>
        <v>0</v>
      </c>
      <c r="P59" s="22">
        <f t="shared" si="19"/>
        <v>0</v>
      </c>
      <c r="Q59" s="66">
        <f t="shared" si="15"/>
        <v>0</v>
      </c>
      <c r="R59" s="113"/>
    </row>
    <row r="60" spans="2:18" x14ac:dyDescent="0.25">
      <c r="B60" s="150" t="s">
        <v>78</v>
      </c>
      <c r="C60" s="16"/>
      <c r="D60" s="57"/>
      <c r="E60" s="13">
        <f>$D60</f>
        <v>0</v>
      </c>
      <c r="F60" s="22">
        <f t="shared" si="19"/>
        <v>0</v>
      </c>
      <c r="G60" s="22">
        <f t="shared" si="19"/>
        <v>0</v>
      </c>
      <c r="H60" s="22">
        <f t="shared" si="19"/>
        <v>0</v>
      </c>
      <c r="I60" s="22">
        <f t="shared" si="19"/>
        <v>0</v>
      </c>
      <c r="J60" s="22">
        <f t="shared" si="19"/>
        <v>0</v>
      </c>
      <c r="K60" s="22">
        <f t="shared" si="19"/>
        <v>0</v>
      </c>
      <c r="L60" s="22">
        <f t="shared" si="19"/>
        <v>0</v>
      </c>
      <c r="M60" s="22">
        <f t="shared" si="19"/>
        <v>0</v>
      </c>
      <c r="N60" s="22">
        <f t="shared" si="19"/>
        <v>0</v>
      </c>
      <c r="O60" s="22">
        <f t="shared" si="19"/>
        <v>0</v>
      </c>
      <c r="P60" s="22">
        <f t="shared" si="19"/>
        <v>0</v>
      </c>
      <c r="Q60" s="66">
        <f t="shared" si="15"/>
        <v>0</v>
      </c>
      <c r="R60" s="113"/>
    </row>
    <row r="61" spans="2:18" x14ac:dyDescent="0.25">
      <c r="B61" s="150" t="s">
        <v>29</v>
      </c>
      <c r="C61" s="16"/>
      <c r="D61" s="53"/>
      <c r="E61" s="51">
        <f>$D61*E34</f>
        <v>0</v>
      </c>
      <c r="F61" s="52">
        <f t="shared" ref="F61:P61" si="21">$D61*F34</f>
        <v>0</v>
      </c>
      <c r="G61" s="52">
        <f t="shared" si="21"/>
        <v>0</v>
      </c>
      <c r="H61" s="52">
        <f t="shared" si="21"/>
        <v>0</v>
      </c>
      <c r="I61" s="52">
        <f t="shared" si="21"/>
        <v>0</v>
      </c>
      <c r="J61" s="52">
        <f t="shared" si="21"/>
        <v>0</v>
      </c>
      <c r="K61" s="52">
        <f t="shared" si="21"/>
        <v>0</v>
      </c>
      <c r="L61" s="52">
        <f t="shared" si="21"/>
        <v>0</v>
      </c>
      <c r="M61" s="52">
        <f t="shared" si="21"/>
        <v>0</v>
      </c>
      <c r="N61" s="52">
        <f t="shared" si="21"/>
        <v>0</v>
      </c>
      <c r="O61" s="52">
        <f t="shared" si="21"/>
        <v>0</v>
      </c>
      <c r="P61" s="52">
        <f t="shared" si="21"/>
        <v>0</v>
      </c>
      <c r="Q61" s="66">
        <f t="shared" ref="Q61" si="22">SUM(E61:P61)</f>
        <v>0</v>
      </c>
      <c r="R61" s="113"/>
    </row>
    <row r="62" spans="2:18" x14ac:dyDescent="0.25">
      <c r="B62" s="150" t="s">
        <v>3</v>
      </c>
      <c r="C62" s="16"/>
      <c r="D62" s="57"/>
      <c r="E62" s="13">
        <f t="shared" ref="E62:E68" si="23">$D62</f>
        <v>0</v>
      </c>
      <c r="F62" s="22">
        <f t="shared" si="19"/>
        <v>0</v>
      </c>
      <c r="G62" s="22">
        <f t="shared" si="19"/>
        <v>0</v>
      </c>
      <c r="H62" s="22">
        <f t="shared" si="19"/>
        <v>0</v>
      </c>
      <c r="I62" s="22">
        <f t="shared" si="19"/>
        <v>0</v>
      </c>
      <c r="J62" s="22">
        <f t="shared" si="19"/>
        <v>0</v>
      </c>
      <c r="K62" s="22">
        <f t="shared" si="19"/>
        <v>0</v>
      </c>
      <c r="L62" s="22">
        <f t="shared" si="19"/>
        <v>0</v>
      </c>
      <c r="M62" s="22">
        <f t="shared" si="19"/>
        <v>0</v>
      </c>
      <c r="N62" s="22">
        <f t="shared" si="19"/>
        <v>0</v>
      </c>
      <c r="O62" s="22">
        <f t="shared" si="19"/>
        <v>0</v>
      </c>
      <c r="P62" s="22">
        <f t="shared" si="19"/>
        <v>0</v>
      </c>
      <c r="Q62" s="66">
        <f t="shared" si="15"/>
        <v>0</v>
      </c>
      <c r="R62" s="113"/>
    </row>
    <row r="63" spans="2:18" x14ac:dyDescent="0.25">
      <c r="B63" s="150" t="s">
        <v>51</v>
      </c>
      <c r="C63" s="16"/>
      <c r="D63" s="57"/>
      <c r="E63" s="13">
        <f t="shared" si="23"/>
        <v>0</v>
      </c>
      <c r="F63" s="22">
        <f t="shared" si="19"/>
        <v>0</v>
      </c>
      <c r="G63" s="22">
        <f t="shared" si="19"/>
        <v>0</v>
      </c>
      <c r="H63" s="22">
        <f t="shared" si="19"/>
        <v>0</v>
      </c>
      <c r="I63" s="22">
        <f t="shared" si="19"/>
        <v>0</v>
      </c>
      <c r="J63" s="22">
        <f t="shared" si="19"/>
        <v>0</v>
      </c>
      <c r="K63" s="22">
        <f t="shared" si="19"/>
        <v>0</v>
      </c>
      <c r="L63" s="22">
        <f t="shared" si="19"/>
        <v>0</v>
      </c>
      <c r="M63" s="22">
        <f t="shared" si="19"/>
        <v>0</v>
      </c>
      <c r="N63" s="22">
        <f t="shared" si="19"/>
        <v>0</v>
      </c>
      <c r="O63" s="22">
        <f t="shared" si="19"/>
        <v>0</v>
      </c>
      <c r="P63" s="22">
        <f t="shared" si="19"/>
        <v>0</v>
      </c>
      <c r="Q63" s="66">
        <f t="shared" si="15"/>
        <v>0</v>
      </c>
      <c r="R63" s="113"/>
    </row>
    <row r="64" spans="2:18" x14ac:dyDescent="0.25">
      <c r="B64" s="150" t="s">
        <v>43</v>
      </c>
      <c r="C64" s="16"/>
      <c r="D64" s="53"/>
      <c r="E64" s="13">
        <f t="shared" si="23"/>
        <v>0</v>
      </c>
      <c r="F64" s="22">
        <f t="shared" si="19"/>
        <v>0</v>
      </c>
      <c r="G64" s="22">
        <f t="shared" si="19"/>
        <v>0</v>
      </c>
      <c r="H64" s="22">
        <f t="shared" si="19"/>
        <v>0</v>
      </c>
      <c r="I64" s="22">
        <f t="shared" si="19"/>
        <v>0</v>
      </c>
      <c r="J64" s="22">
        <f t="shared" si="19"/>
        <v>0</v>
      </c>
      <c r="K64" s="22">
        <f t="shared" si="19"/>
        <v>0</v>
      </c>
      <c r="L64" s="22">
        <f t="shared" si="19"/>
        <v>0</v>
      </c>
      <c r="M64" s="22">
        <f t="shared" si="19"/>
        <v>0</v>
      </c>
      <c r="N64" s="22">
        <f t="shared" si="19"/>
        <v>0</v>
      </c>
      <c r="O64" s="22">
        <f t="shared" si="19"/>
        <v>0</v>
      </c>
      <c r="P64" s="22">
        <f t="shared" si="19"/>
        <v>0</v>
      </c>
      <c r="Q64" s="66">
        <f t="shared" si="15"/>
        <v>0</v>
      </c>
      <c r="R64" s="113"/>
    </row>
    <row r="65" spans="2:18" x14ac:dyDescent="0.25">
      <c r="B65" s="150" t="s">
        <v>19</v>
      </c>
      <c r="C65" s="16"/>
      <c r="D65" s="57"/>
      <c r="E65" s="13">
        <f t="shared" si="23"/>
        <v>0</v>
      </c>
      <c r="F65" s="22">
        <f t="shared" si="19"/>
        <v>0</v>
      </c>
      <c r="G65" s="22">
        <f t="shared" si="19"/>
        <v>0</v>
      </c>
      <c r="H65" s="22">
        <f t="shared" si="19"/>
        <v>0</v>
      </c>
      <c r="I65" s="22">
        <f t="shared" si="19"/>
        <v>0</v>
      </c>
      <c r="J65" s="22">
        <f t="shared" si="19"/>
        <v>0</v>
      </c>
      <c r="K65" s="22">
        <f t="shared" si="19"/>
        <v>0</v>
      </c>
      <c r="L65" s="22">
        <f t="shared" si="19"/>
        <v>0</v>
      </c>
      <c r="M65" s="22">
        <f t="shared" si="19"/>
        <v>0</v>
      </c>
      <c r="N65" s="22">
        <f t="shared" si="19"/>
        <v>0</v>
      </c>
      <c r="O65" s="22">
        <f t="shared" si="19"/>
        <v>0</v>
      </c>
      <c r="P65" s="22">
        <f t="shared" si="19"/>
        <v>0</v>
      </c>
      <c r="Q65" s="66">
        <f t="shared" si="15"/>
        <v>0</v>
      </c>
      <c r="R65" s="113"/>
    </row>
    <row r="66" spans="2:18" x14ac:dyDescent="0.25">
      <c r="B66" s="150" t="s">
        <v>91</v>
      </c>
      <c r="C66" s="16"/>
      <c r="D66" s="57"/>
      <c r="E66" s="13">
        <f t="shared" si="23"/>
        <v>0</v>
      </c>
      <c r="F66" s="22">
        <f t="shared" si="19"/>
        <v>0</v>
      </c>
      <c r="G66" s="22">
        <f t="shared" si="19"/>
        <v>0</v>
      </c>
      <c r="H66" s="22">
        <f t="shared" si="19"/>
        <v>0</v>
      </c>
      <c r="I66" s="22">
        <f t="shared" si="19"/>
        <v>0</v>
      </c>
      <c r="J66" s="22">
        <f t="shared" si="19"/>
        <v>0</v>
      </c>
      <c r="K66" s="22">
        <f t="shared" si="19"/>
        <v>0</v>
      </c>
      <c r="L66" s="22">
        <f t="shared" si="19"/>
        <v>0</v>
      </c>
      <c r="M66" s="22">
        <f t="shared" si="19"/>
        <v>0</v>
      </c>
      <c r="N66" s="22">
        <f t="shared" si="19"/>
        <v>0</v>
      </c>
      <c r="O66" s="22">
        <f t="shared" si="19"/>
        <v>0</v>
      </c>
      <c r="P66" s="22">
        <f t="shared" si="19"/>
        <v>0</v>
      </c>
      <c r="Q66" s="66"/>
      <c r="R66" s="113"/>
    </row>
    <row r="67" spans="2:18" x14ac:dyDescent="0.25">
      <c r="B67" s="150" t="s">
        <v>48</v>
      </c>
      <c r="C67" s="16"/>
      <c r="D67" s="57"/>
      <c r="E67" s="13">
        <f t="shared" si="23"/>
        <v>0</v>
      </c>
      <c r="F67" s="22">
        <f t="shared" si="19"/>
        <v>0</v>
      </c>
      <c r="G67" s="22">
        <f t="shared" si="19"/>
        <v>0</v>
      </c>
      <c r="H67" s="22">
        <f t="shared" si="19"/>
        <v>0</v>
      </c>
      <c r="I67" s="22">
        <f t="shared" si="19"/>
        <v>0</v>
      </c>
      <c r="J67" s="22">
        <f t="shared" si="19"/>
        <v>0</v>
      </c>
      <c r="K67" s="22">
        <f t="shared" si="19"/>
        <v>0</v>
      </c>
      <c r="L67" s="22">
        <f t="shared" si="19"/>
        <v>0</v>
      </c>
      <c r="M67" s="22">
        <f t="shared" si="19"/>
        <v>0</v>
      </c>
      <c r="N67" s="22">
        <f t="shared" si="19"/>
        <v>0</v>
      </c>
      <c r="O67" s="22">
        <f t="shared" si="19"/>
        <v>0</v>
      </c>
      <c r="P67" s="22">
        <f t="shared" si="19"/>
        <v>0</v>
      </c>
      <c r="Q67" s="66">
        <f t="shared" si="15"/>
        <v>0</v>
      </c>
      <c r="R67" s="113"/>
    </row>
    <row r="68" spans="2:18" x14ac:dyDescent="0.25">
      <c r="B68" s="150" t="s">
        <v>55</v>
      </c>
      <c r="C68" s="16"/>
      <c r="D68" s="53"/>
      <c r="E68" s="13">
        <f t="shared" si="23"/>
        <v>0</v>
      </c>
      <c r="F68" s="22">
        <f t="shared" si="19"/>
        <v>0</v>
      </c>
      <c r="G68" s="22">
        <f t="shared" si="19"/>
        <v>0</v>
      </c>
      <c r="H68" s="22">
        <f t="shared" si="19"/>
        <v>0</v>
      </c>
      <c r="I68" s="22">
        <f t="shared" si="19"/>
        <v>0</v>
      </c>
      <c r="J68" s="22">
        <f t="shared" si="19"/>
        <v>0</v>
      </c>
      <c r="K68" s="22">
        <f t="shared" si="19"/>
        <v>0</v>
      </c>
      <c r="L68" s="22">
        <f t="shared" si="19"/>
        <v>0</v>
      </c>
      <c r="M68" s="22">
        <f t="shared" si="19"/>
        <v>0</v>
      </c>
      <c r="N68" s="22">
        <f t="shared" si="19"/>
        <v>0</v>
      </c>
      <c r="O68" s="22">
        <f t="shared" si="19"/>
        <v>0</v>
      </c>
      <c r="P68" s="22">
        <f t="shared" si="19"/>
        <v>0</v>
      </c>
      <c r="Q68" s="66">
        <f t="shared" si="15"/>
        <v>0</v>
      </c>
      <c r="R68" s="113"/>
    </row>
    <row r="69" spans="2:18" x14ac:dyDescent="0.25">
      <c r="B69" s="7" t="s">
        <v>44</v>
      </c>
      <c r="C69" s="16"/>
      <c r="D69" s="57"/>
      <c r="E69" s="13">
        <f>D69</f>
        <v>0</v>
      </c>
      <c r="F69" s="22">
        <f>E69</f>
        <v>0</v>
      </c>
      <c r="G69" s="22">
        <f t="shared" ref="G69:P69" si="24">F69</f>
        <v>0</v>
      </c>
      <c r="H69" s="22">
        <f t="shared" si="24"/>
        <v>0</v>
      </c>
      <c r="I69" s="22">
        <f t="shared" si="24"/>
        <v>0</v>
      </c>
      <c r="J69" s="22">
        <f t="shared" si="24"/>
        <v>0</v>
      </c>
      <c r="K69" s="22">
        <f t="shared" si="24"/>
        <v>0</v>
      </c>
      <c r="L69" s="22">
        <f t="shared" si="24"/>
        <v>0</v>
      </c>
      <c r="M69" s="22">
        <f t="shared" si="24"/>
        <v>0</v>
      </c>
      <c r="N69" s="22">
        <f t="shared" si="24"/>
        <v>0</v>
      </c>
      <c r="O69" s="22">
        <f t="shared" si="24"/>
        <v>0</v>
      </c>
      <c r="P69" s="22">
        <f t="shared" si="24"/>
        <v>0</v>
      </c>
      <c r="Q69" s="66">
        <f t="shared" si="15"/>
        <v>0</v>
      </c>
      <c r="R69" s="113"/>
    </row>
    <row r="70" spans="2:18" x14ac:dyDescent="0.25">
      <c r="B70" s="7" t="s">
        <v>64</v>
      </c>
      <c r="C70" s="16"/>
      <c r="D70" s="57"/>
      <c r="E70" s="13">
        <f>$D70</f>
        <v>0</v>
      </c>
      <c r="F70" s="22">
        <f t="shared" ref="F70:P72" si="25">$D70</f>
        <v>0</v>
      </c>
      <c r="G70" s="22">
        <f t="shared" si="25"/>
        <v>0</v>
      </c>
      <c r="H70" s="22">
        <f t="shared" si="25"/>
        <v>0</v>
      </c>
      <c r="I70" s="22">
        <f t="shared" si="25"/>
        <v>0</v>
      </c>
      <c r="J70" s="22">
        <f t="shared" si="25"/>
        <v>0</v>
      </c>
      <c r="K70" s="22">
        <f t="shared" si="25"/>
        <v>0</v>
      </c>
      <c r="L70" s="22">
        <f t="shared" si="25"/>
        <v>0</v>
      </c>
      <c r="M70" s="22">
        <f t="shared" si="25"/>
        <v>0</v>
      </c>
      <c r="N70" s="22">
        <f t="shared" si="25"/>
        <v>0</v>
      </c>
      <c r="O70" s="22">
        <f t="shared" si="25"/>
        <v>0</v>
      </c>
      <c r="P70" s="22">
        <f t="shared" si="25"/>
        <v>0</v>
      </c>
      <c r="Q70" s="66">
        <f t="shared" si="15"/>
        <v>0</v>
      </c>
      <c r="R70" s="113"/>
    </row>
    <row r="71" spans="2:18" x14ac:dyDescent="0.25">
      <c r="B71" s="7" t="s">
        <v>5</v>
      </c>
      <c r="C71" s="16"/>
      <c r="D71" s="53"/>
      <c r="E71" s="13">
        <f>$D71</f>
        <v>0</v>
      </c>
      <c r="F71" s="22">
        <f t="shared" si="25"/>
        <v>0</v>
      </c>
      <c r="G71" s="22">
        <f t="shared" si="25"/>
        <v>0</v>
      </c>
      <c r="H71" s="22">
        <f t="shared" si="25"/>
        <v>0</v>
      </c>
      <c r="I71" s="22">
        <f t="shared" si="25"/>
        <v>0</v>
      </c>
      <c r="J71" s="22">
        <f t="shared" si="25"/>
        <v>0</v>
      </c>
      <c r="K71" s="22">
        <f t="shared" si="25"/>
        <v>0</v>
      </c>
      <c r="L71" s="22">
        <f t="shared" si="25"/>
        <v>0</v>
      </c>
      <c r="M71" s="22">
        <f t="shared" si="25"/>
        <v>0</v>
      </c>
      <c r="N71" s="22">
        <f t="shared" si="25"/>
        <v>0</v>
      </c>
      <c r="O71" s="22">
        <f t="shared" si="25"/>
        <v>0</v>
      </c>
      <c r="P71" s="22">
        <f t="shared" si="25"/>
        <v>0</v>
      </c>
      <c r="Q71" s="66">
        <f t="shared" si="15"/>
        <v>0</v>
      </c>
      <c r="R71" s="113"/>
    </row>
    <row r="72" spans="2:18" s="94" customFormat="1" x14ac:dyDescent="0.25">
      <c r="B72" s="86" t="s">
        <v>6</v>
      </c>
      <c r="C72" s="118"/>
      <c r="D72" s="119"/>
      <c r="E72" s="13">
        <f>$D72</f>
        <v>0</v>
      </c>
      <c r="F72" s="22">
        <f t="shared" si="25"/>
        <v>0</v>
      </c>
      <c r="G72" s="22">
        <f t="shared" si="25"/>
        <v>0</v>
      </c>
      <c r="H72" s="22">
        <f t="shared" si="25"/>
        <v>0</v>
      </c>
      <c r="I72" s="22">
        <f t="shared" si="25"/>
        <v>0</v>
      </c>
      <c r="J72" s="22">
        <f t="shared" si="25"/>
        <v>0</v>
      </c>
      <c r="K72" s="22">
        <f t="shared" si="25"/>
        <v>0</v>
      </c>
      <c r="L72" s="22">
        <f t="shared" si="25"/>
        <v>0</v>
      </c>
      <c r="M72" s="22">
        <f t="shared" si="25"/>
        <v>0</v>
      </c>
      <c r="N72" s="22">
        <f t="shared" si="25"/>
        <v>0</v>
      </c>
      <c r="O72" s="22">
        <f t="shared" si="25"/>
        <v>0</v>
      </c>
      <c r="P72" s="22">
        <f t="shared" si="25"/>
        <v>0</v>
      </c>
      <c r="Q72" s="118">
        <f t="shared" si="15"/>
        <v>0</v>
      </c>
      <c r="R72" s="113"/>
    </row>
    <row r="73" spans="2:18" x14ac:dyDescent="0.25">
      <c r="B73" s="8" t="s">
        <v>50</v>
      </c>
      <c r="C73" s="122"/>
      <c r="D73" s="92"/>
      <c r="E73" s="14">
        <f>$D73</f>
        <v>0</v>
      </c>
      <c r="F73" s="26">
        <f t="shared" ref="F73:P73" si="26">$D73</f>
        <v>0</v>
      </c>
      <c r="G73" s="26">
        <f t="shared" si="26"/>
        <v>0</v>
      </c>
      <c r="H73" s="26">
        <f t="shared" si="26"/>
        <v>0</v>
      </c>
      <c r="I73" s="26">
        <f t="shared" si="26"/>
        <v>0</v>
      </c>
      <c r="J73" s="26">
        <f t="shared" si="26"/>
        <v>0</v>
      </c>
      <c r="K73" s="26">
        <f t="shared" si="26"/>
        <v>0</v>
      </c>
      <c r="L73" s="26">
        <f t="shared" si="26"/>
        <v>0</v>
      </c>
      <c r="M73" s="26">
        <f t="shared" si="26"/>
        <v>0</v>
      </c>
      <c r="N73" s="26">
        <f t="shared" si="26"/>
        <v>0</v>
      </c>
      <c r="O73" s="26">
        <f t="shared" si="26"/>
        <v>0</v>
      </c>
      <c r="P73" s="26">
        <f t="shared" si="26"/>
        <v>0</v>
      </c>
      <c r="Q73" s="67">
        <f t="shared" si="15"/>
        <v>0</v>
      </c>
      <c r="R73" s="113"/>
    </row>
    <row r="74" spans="2:18" s="1" customFormat="1" ht="12.75" x14ac:dyDescent="0.2">
      <c r="B74" s="12" t="s">
        <v>49</v>
      </c>
      <c r="C74" s="48">
        <f t="shared" ref="C74:Q74" si="27">SUM(C52:C73)</f>
        <v>0</v>
      </c>
      <c r="D74" s="78"/>
      <c r="E74" s="74">
        <f t="shared" si="27"/>
        <v>0</v>
      </c>
      <c r="F74" s="74">
        <f t="shared" si="27"/>
        <v>0</v>
      </c>
      <c r="G74" s="74">
        <f t="shared" si="27"/>
        <v>0</v>
      </c>
      <c r="H74" s="74">
        <f t="shared" si="27"/>
        <v>0</v>
      </c>
      <c r="I74" s="74">
        <f t="shared" si="27"/>
        <v>0</v>
      </c>
      <c r="J74" s="74">
        <f t="shared" si="27"/>
        <v>0</v>
      </c>
      <c r="K74" s="74">
        <f t="shared" si="27"/>
        <v>0</v>
      </c>
      <c r="L74" s="74">
        <f t="shared" si="27"/>
        <v>0</v>
      </c>
      <c r="M74" s="74">
        <f t="shared" si="27"/>
        <v>0</v>
      </c>
      <c r="N74" s="74">
        <f t="shared" si="27"/>
        <v>0</v>
      </c>
      <c r="O74" s="74">
        <f t="shared" si="27"/>
        <v>0</v>
      </c>
      <c r="P74" s="74">
        <f t="shared" si="27"/>
        <v>0</v>
      </c>
      <c r="Q74" s="48">
        <f t="shared" si="27"/>
        <v>0</v>
      </c>
      <c r="R74" s="114"/>
    </row>
    <row r="75" spans="2:18" x14ac:dyDescent="0.25">
      <c r="B75" s="5"/>
      <c r="C75" s="89">
        <f>IFERROR(C74/C34,0)</f>
        <v>0</v>
      </c>
      <c r="D75" s="79"/>
      <c r="E75" s="30">
        <f>IFERROR(E74/E34,0)</f>
        <v>0</v>
      </c>
      <c r="F75" s="42">
        <f t="shared" ref="F75:Q75" si="28">IFERROR(F74/F34,0)</f>
        <v>0</v>
      </c>
      <c r="G75" s="42">
        <f t="shared" si="28"/>
        <v>0</v>
      </c>
      <c r="H75" s="42">
        <f t="shared" si="28"/>
        <v>0</v>
      </c>
      <c r="I75" s="42">
        <f t="shared" si="28"/>
        <v>0</v>
      </c>
      <c r="J75" s="42">
        <f t="shared" si="28"/>
        <v>0</v>
      </c>
      <c r="K75" s="42">
        <f t="shared" si="28"/>
        <v>0</v>
      </c>
      <c r="L75" s="42">
        <f t="shared" si="28"/>
        <v>0</v>
      </c>
      <c r="M75" s="42">
        <f t="shared" si="28"/>
        <v>0</v>
      </c>
      <c r="N75" s="42">
        <f t="shared" si="28"/>
        <v>0</v>
      </c>
      <c r="O75" s="42">
        <f t="shared" si="28"/>
        <v>0</v>
      </c>
      <c r="P75" s="42">
        <f t="shared" si="28"/>
        <v>0</v>
      </c>
      <c r="Q75" s="68">
        <f t="shared" si="28"/>
        <v>0</v>
      </c>
      <c r="R75" s="113"/>
    </row>
    <row r="76" spans="2:18" s="1" customFormat="1" ht="12.75" x14ac:dyDescent="0.2">
      <c r="B76" s="11" t="s">
        <v>65</v>
      </c>
      <c r="C76" s="48">
        <f t="shared" ref="C76" si="29">C49-C74</f>
        <v>0</v>
      </c>
      <c r="D76" s="80"/>
      <c r="E76" s="74">
        <f t="shared" ref="E76:Q76" si="30">E49-E74</f>
        <v>0</v>
      </c>
      <c r="F76" s="74">
        <f t="shared" si="30"/>
        <v>0</v>
      </c>
      <c r="G76" s="74">
        <f t="shared" si="30"/>
        <v>0</v>
      </c>
      <c r="H76" s="74">
        <f t="shared" si="30"/>
        <v>0</v>
      </c>
      <c r="I76" s="74">
        <f t="shared" si="30"/>
        <v>0</v>
      </c>
      <c r="J76" s="74">
        <f t="shared" si="30"/>
        <v>0</v>
      </c>
      <c r="K76" s="74">
        <f t="shared" si="30"/>
        <v>0</v>
      </c>
      <c r="L76" s="74">
        <f t="shared" si="30"/>
        <v>0</v>
      </c>
      <c r="M76" s="74">
        <f t="shared" si="30"/>
        <v>0</v>
      </c>
      <c r="N76" s="74">
        <f t="shared" si="30"/>
        <v>0</v>
      </c>
      <c r="O76" s="74">
        <f t="shared" si="30"/>
        <v>0</v>
      </c>
      <c r="P76" s="49">
        <f t="shared" si="30"/>
        <v>0</v>
      </c>
      <c r="Q76" s="49">
        <f t="shared" si="30"/>
        <v>0</v>
      </c>
      <c r="R76" s="114"/>
    </row>
    <row r="77" spans="2:18" x14ac:dyDescent="0.25">
      <c r="B77" s="15" t="s">
        <v>37</v>
      </c>
      <c r="C77" s="16">
        <f>$D77*C76</f>
        <v>0</v>
      </c>
      <c r="D77" s="81"/>
      <c r="E77" s="22">
        <f>$D77*E76</f>
        <v>0</v>
      </c>
      <c r="F77" s="22">
        <f t="shared" ref="F77:P77" si="31">$D77*F76</f>
        <v>0</v>
      </c>
      <c r="G77" s="22">
        <f t="shared" si="31"/>
        <v>0</v>
      </c>
      <c r="H77" s="22">
        <f t="shared" si="31"/>
        <v>0</v>
      </c>
      <c r="I77" s="22">
        <f t="shared" si="31"/>
        <v>0</v>
      </c>
      <c r="J77" s="22">
        <f t="shared" si="31"/>
        <v>0</v>
      </c>
      <c r="K77" s="22">
        <f t="shared" si="31"/>
        <v>0</v>
      </c>
      <c r="L77" s="22">
        <f t="shared" si="31"/>
        <v>0</v>
      </c>
      <c r="M77" s="22">
        <f t="shared" si="31"/>
        <v>0</v>
      </c>
      <c r="N77" s="22">
        <f t="shared" si="31"/>
        <v>0</v>
      </c>
      <c r="O77" s="22">
        <f t="shared" si="31"/>
        <v>0</v>
      </c>
      <c r="P77" s="22">
        <f t="shared" si="31"/>
        <v>0</v>
      </c>
      <c r="Q77" s="62">
        <f t="shared" ref="Q77" si="32">SUM(E77:P77)</f>
        <v>0</v>
      </c>
      <c r="R77" s="113"/>
    </row>
    <row r="78" spans="2:18" x14ac:dyDescent="0.25">
      <c r="B78" s="15"/>
      <c r="C78" s="16"/>
      <c r="D78" s="79"/>
      <c r="E78" s="22"/>
      <c r="F78" s="22"/>
      <c r="G78" s="22"/>
      <c r="H78" s="22"/>
      <c r="I78" s="22"/>
      <c r="J78" s="22"/>
      <c r="K78" s="22"/>
      <c r="L78" s="22"/>
      <c r="M78" s="22"/>
      <c r="N78" s="22"/>
      <c r="O78" s="22"/>
      <c r="P78" s="22"/>
      <c r="Q78" s="62"/>
      <c r="R78" s="113"/>
    </row>
    <row r="79" spans="2:18" s="1" customFormat="1" ht="12.75" x14ac:dyDescent="0.2">
      <c r="B79" s="11" t="s">
        <v>36</v>
      </c>
      <c r="C79" s="48">
        <f>C76-C77</f>
        <v>0</v>
      </c>
      <c r="D79" s="80"/>
      <c r="E79" s="74">
        <f>E76-E77</f>
        <v>0</v>
      </c>
      <c r="F79" s="74">
        <f t="shared" ref="F79:P79" si="33">F76-F77</f>
        <v>0</v>
      </c>
      <c r="G79" s="74">
        <f t="shared" si="33"/>
        <v>0</v>
      </c>
      <c r="H79" s="74">
        <f t="shared" si="33"/>
        <v>0</v>
      </c>
      <c r="I79" s="74">
        <f t="shared" si="33"/>
        <v>0</v>
      </c>
      <c r="J79" s="74">
        <f t="shared" si="33"/>
        <v>0</v>
      </c>
      <c r="K79" s="74">
        <f t="shared" si="33"/>
        <v>0</v>
      </c>
      <c r="L79" s="74">
        <f t="shared" si="33"/>
        <v>0</v>
      </c>
      <c r="M79" s="74">
        <f t="shared" si="33"/>
        <v>0</v>
      </c>
      <c r="N79" s="74">
        <f t="shared" si="33"/>
        <v>0</v>
      </c>
      <c r="O79" s="74">
        <f t="shared" si="33"/>
        <v>0</v>
      </c>
      <c r="P79" s="49">
        <f t="shared" si="33"/>
        <v>0</v>
      </c>
      <c r="Q79" s="49">
        <f>Q76-Q77</f>
        <v>0</v>
      </c>
      <c r="R79" s="114"/>
    </row>
    <row r="80" spans="2:18" x14ac:dyDescent="0.25">
      <c r="C80" s="90">
        <f>IFERROR(C79/C34,0)</f>
        <v>0</v>
      </c>
      <c r="E80" s="33">
        <f>IFERROR(E79/E34,0)</f>
        <v>0</v>
      </c>
      <c r="F80" s="33">
        <f t="shared" ref="F80:Q80" si="34">IFERROR(F79/F34,0)</f>
        <v>0</v>
      </c>
      <c r="G80" s="33">
        <f t="shared" si="34"/>
        <v>0</v>
      </c>
      <c r="H80" s="33">
        <f t="shared" si="34"/>
        <v>0</v>
      </c>
      <c r="I80" s="33">
        <f t="shared" si="34"/>
        <v>0</v>
      </c>
      <c r="J80" s="33">
        <f t="shared" si="34"/>
        <v>0</v>
      </c>
      <c r="K80" s="33">
        <f t="shared" si="34"/>
        <v>0</v>
      </c>
      <c r="L80" s="33">
        <f t="shared" si="34"/>
        <v>0</v>
      </c>
      <c r="M80" s="33">
        <f t="shared" si="34"/>
        <v>0</v>
      </c>
      <c r="N80" s="33">
        <f t="shared" si="34"/>
        <v>0</v>
      </c>
      <c r="O80" s="33">
        <f t="shared" si="34"/>
        <v>0</v>
      </c>
      <c r="P80" s="33">
        <f t="shared" si="34"/>
        <v>0</v>
      </c>
      <c r="Q80" s="69">
        <f t="shared" si="34"/>
        <v>0</v>
      </c>
      <c r="R80" s="113"/>
    </row>
    <row r="82" spans="2:17" x14ac:dyDescent="0.25">
      <c r="B82" t="s">
        <v>56</v>
      </c>
      <c r="C82" s="50">
        <f>C34-C48-C74-C77-C79</f>
        <v>0</v>
      </c>
      <c r="E82" s="50">
        <f>E34-E48-E74-E77-E79</f>
        <v>0</v>
      </c>
      <c r="F82" s="50">
        <f t="shared" ref="F82:Q82" si="35">F34-F48-F74-F77-F79</f>
        <v>0</v>
      </c>
      <c r="G82" s="50">
        <f t="shared" si="35"/>
        <v>0</v>
      </c>
      <c r="H82" s="50">
        <f t="shared" si="35"/>
        <v>0</v>
      </c>
      <c r="I82" s="50">
        <f t="shared" si="35"/>
        <v>0</v>
      </c>
      <c r="J82" s="50">
        <f t="shared" si="35"/>
        <v>0</v>
      </c>
      <c r="K82" s="50">
        <f t="shared" si="35"/>
        <v>0</v>
      </c>
      <c r="L82" s="50">
        <f t="shared" si="35"/>
        <v>0</v>
      </c>
      <c r="M82" s="50">
        <f t="shared" si="35"/>
        <v>0</v>
      </c>
      <c r="N82" s="50">
        <f t="shared" si="35"/>
        <v>0</v>
      </c>
      <c r="O82" s="50">
        <f t="shared" si="35"/>
        <v>0</v>
      </c>
      <c r="P82" s="50">
        <f t="shared" si="35"/>
        <v>0</v>
      </c>
      <c r="Q82" s="70">
        <f t="shared" si="35"/>
        <v>0</v>
      </c>
    </row>
    <row r="84" spans="2:17" x14ac:dyDescent="0.25">
      <c r="B84" s="3" t="s">
        <v>71</v>
      </c>
      <c r="C84" s="3" t="s">
        <v>75</v>
      </c>
      <c r="D84" s="82"/>
      <c r="E84" s="3"/>
      <c r="F84" s="3"/>
      <c r="G84" s="3"/>
      <c r="H84" s="3"/>
      <c r="I84" s="3"/>
      <c r="J84" s="3"/>
      <c r="K84" s="3"/>
      <c r="L84" s="3"/>
      <c r="M84" s="3"/>
      <c r="N84" s="3"/>
      <c r="O84" s="3"/>
      <c r="P84" s="3"/>
      <c r="Q84" s="83"/>
    </row>
    <row r="85" spans="2:17" s="1" customFormat="1" ht="12.75" x14ac:dyDescent="0.2">
      <c r="B85" s="1" t="s">
        <v>73</v>
      </c>
    </row>
    <row r="86" spans="2:17" x14ac:dyDescent="0.25">
      <c r="D86"/>
    </row>
    <row r="87" spans="2:17" x14ac:dyDescent="0.25">
      <c r="B87" s="84" t="s">
        <v>39</v>
      </c>
      <c r="C87" t="s">
        <v>99</v>
      </c>
      <c r="D87"/>
    </row>
    <row r="88" spans="2:17" x14ac:dyDescent="0.25">
      <c r="B88" s="84" t="s">
        <v>38</v>
      </c>
      <c r="C88" s="148" t="s">
        <v>100</v>
      </c>
      <c r="D88"/>
    </row>
    <row r="89" spans="2:17" s="94" customFormat="1" x14ac:dyDescent="0.25">
      <c r="B89" s="149" t="s">
        <v>40</v>
      </c>
      <c r="C89" s="148" t="s">
        <v>101</v>
      </c>
    </row>
    <row r="90" spans="2:17" s="94" customFormat="1" x14ac:dyDescent="0.25">
      <c r="B90" s="149" t="s">
        <v>41</v>
      </c>
      <c r="C90" s="123" t="s">
        <v>102</v>
      </c>
    </row>
    <row r="91" spans="2:17" x14ac:dyDescent="0.25">
      <c r="B91" s="84" t="s">
        <v>74</v>
      </c>
      <c r="C91" t="s">
        <v>103</v>
      </c>
      <c r="D91"/>
    </row>
  </sheetData>
  <conditionalFormatting sqref="E82:Q82">
    <cfRule type="cellIs" dxfId="4" priority="1" operator="notEqual">
      <formula>0</formula>
    </cfRule>
  </conditionalFormatting>
  <pageMargins left="0.7" right="0.7" top="0.75" bottom="0.75" header="0.3" footer="0.3"/>
  <pageSetup orientation="portrait" r:id="rId1"/>
  <ignoredErrors>
    <ignoredError sqref="E61:Q61 E69:P69 E57:P57" 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heetPr>
  <dimension ref="B1:T91"/>
  <sheetViews>
    <sheetView showGridLines="0" workbookViewId="0">
      <pane xSplit="4" ySplit="28" topLeftCell="E29" activePane="bottomRight" state="frozen"/>
      <selection activeCell="D45" sqref="D45"/>
      <selection pane="topRight" activeCell="D45" sqref="D45"/>
      <selection pane="bottomLeft" activeCell="D45" sqref="D45"/>
      <selection pane="bottomRight"/>
    </sheetView>
  </sheetViews>
  <sheetFormatPr defaultRowHeight="13.5" outlineLevelRow="1" outlineLevelCol="1" x14ac:dyDescent="0.25"/>
  <cols>
    <col min="2" max="2" width="41.140625" customWidth="1"/>
    <col min="3" max="3" width="9.28515625" hidden="1" customWidth="1" outlineLevel="1"/>
    <col min="4" max="4" width="9.140625" style="33" hidden="1" customWidth="1" outlineLevel="1"/>
    <col min="5" max="5" width="9" customWidth="1" collapsed="1"/>
    <col min="6" max="13" width="10.42578125" bestFit="1" customWidth="1"/>
    <col min="14" max="16" width="10.42578125" customWidth="1"/>
    <col min="17" max="17" width="11.42578125" style="61" bestFit="1" customWidth="1"/>
    <col min="19" max="19" width="2.5703125" customWidth="1"/>
    <col min="20" max="20" width="11.42578125" style="61" bestFit="1" customWidth="1"/>
  </cols>
  <sheetData>
    <row r="1" spans="2:20" x14ac:dyDescent="0.25">
      <c r="B1" s="1" t="s">
        <v>20</v>
      </c>
      <c r="C1" s="1"/>
      <c r="D1" s="32"/>
      <c r="E1" s="77" t="s">
        <v>23</v>
      </c>
      <c r="F1" s="77"/>
      <c r="G1" s="77"/>
      <c r="H1" s="77"/>
      <c r="I1" s="77"/>
      <c r="J1" s="77"/>
      <c r="K1" s="77"/>
      <c r="L1" s="77"/>
      <c r="M1" s="77"/>
      <c r="N1" s="77"/>
      <c r="O1" s="77"/>
      <c r="P1" s="77"/>
      <c r="Q1" s="77"/>
      <c r="T1" s="77"/>
    </row>
    <row r="2" spans="2:20" x14ac:dyDescent="0.25">
      <c r="B2" s="1"/>
      <c r="C2" s="1"/>
      <c r="D2" s="32"/>
      <c r="E2" s="106" t="s">
        <v>70</v>
      </c>
      <c r="F2" s="138"/>
      <c r="G2" s="138"/>
      <c r="H2" s="138"/>
      <c r="I2" s="138"/>
      <c r="J2" s="138"/>
      <c r="K2" s="138"/>
      <c r="L2" s="138"/>
      <c r="M2" s="138"/>
      <c r="N2" s="138"/>
      <c r="O2" s="77"/>
      <c r="P2" s="77"/>
      <c r="Q2" s="77"/>
      <c r="T2" s="77"/>
    </row>
    <row r="3" spans="2:20" x14ac:dyDescent="0.25">
      <c r="B3" s="1"/>
      <c r="C3" s="1"/>
      <c r="D3" s="32"/>
      <c r="E3" s="106"/>
      <c r="F3" s="138"/>
      <c r="G3" s="138"/>
      <c r="H3" s="138"/>
      <c r="I3" s="138"/>
      <c r="J3" s="138"/>
      <c r="K3" s="138"/>
      <c r="L3" s="138"/>
      <c r="M3" s="138"/>
      <c r="N3" s="138"/>
      <c r="O3" s="77"/>
      <c r="P3" s="77"/>
      <c r="Q3" s="77"/>
      <c r="T3" s="77"/>
    </row>
    <row r="4" spans="2:20" hidden="1" x14ac:dyDescent="0.25">
      <c r="F4" s="138"/>
      <c r="G4" s="138"/>
      <c r="H4" s="138"/>
      <c r="I4" s="138"/>
      <c r="J4" s="138"/>
      <c r="K4" s="138"/>
      <c r="L4" s="138"/>
      <c r="M4" s="138"/>
      <c r="N4" s="138"/>
      <c r="O4" s="77"/>
      <c r="P4" s="77"/>
      <c r="Q4" s="77"/>
      <c r="T4" s="77"/>
    </row>
    <row r="5" spans="2:20" hidden="1" x14ac:dyDescent="0.25">
      <c r="E5" s="139"/>
      <c r="F5" s="140"/>
      <c r="G5" s="138"/>
      <c r="H5" s="138"/>
      <c r="I5" s="138"/>
      <c r="J5" s="138"/>
      <c r="K5" s="138"/>
      <c r="L5" s="138"/>
      <c r="M5" s="138"/>
      <c r="N5" s="138"/>
      <c r="O5" s="77"/>
      <c r="P5" s="77"/>
      <c r="Q5" s="77"/>
      <c r="T5" s="77"/>
    </row>
    <row r="6" spans="2:20" hidden="1" x14ac:dyDescent="0.25">
      <c r="E6" s="139"/>
      <c r="F6" s="129"/>
      <c r="G6" s="138"/>
      <c r="H6" s="138"/>
      <c r="I6" s="138"/>
      <c r="J6" s="138"/>
      <c r="K6" s="138"/>
      <c r="L6" s="138"/>
      <c r="M6" s="141"/>
      <c r="N6" s="138"/>
      <c r="O6" s="77"/>
      <c r="P6" s="77"/>
      <c r="Q6" s="77"/>
      <c r="T6" s="77"/>
    </row>
    <row r="7" spans="2:20" hidden="1" x14ac:dyDescent="0.25">
      <c r="E7" s="139"/>
      <c r="F7" s="129"/>
      <c r="G7" s="138"/>
      <c r="H7" s="138"/>
      <c r="I7" s="138"/>
      <c r="J7" s="138"/>
      <c r="K7" s="138"/>
      <c r="L7" s="138"/>
      <c r="M7" s="141"/>
      <c r="N7" s="138"/>
      <c r="O7" s="77"/>
      <c r="P7" s="77"/>
      <c r="Q7" s="77"/>
      <c r="T7" s="77"/>
    </row>
    <row r="8" spans="2:20" hidden="1" collapsed="1" x14ac:dyDescent="0.25">
      <c r="E8" s="139"/>
      <c r="F8" s="129"/>
      <c r="G8" s="106"/>
      <c r="H8" s="106"/>
      <c r="I8" s="106"/>
      <c r="J8" s="106"/>
      <c r="K8" s="106"/>
      <c r="L8" s="106"/>
      <c r="M8" s="138"/>
      <c r="N8" s="138"/>
      <c r="O8" s="77"/>
      <c r="P8" s="77"/>
      <c r="Q8" s="77"/>
      <c r="T8" s="77"/>
    </row>
    <row r="9" spans="2:20" hidden="1" outlineLevel="1" x14ac:dyDescent="0.25">
      <c r="E9" s="139"/>
      <c r="F9" s="129"/>
      <c r="G9" s="106"/>
      <c r="H9" s="106"/>
      <c r="I9" s="106"/>
      <c r="J9" s="106"/>
      <c r="K9" s="106"/>
      <c r="L9" s="106"/>
      <c r="M9" s="106"/>
      <c r="N9" s="138"/>
      <c r="O9" s="77"/>
      <c r="P9" s="77"/>
      <c r="Q9" s="77"/>
      <c r="T9" s="77"/>
    </row>
    <row r="10" spans="2:20" hidden="1" outlineLevel="1" x14ac:dyDescent="0.25">
      <c r="E10" s="139"/>
      <c r="F10" s="129"/>
      <c r="G10" s="106"/>
      <c r="H10" s="106"/>
      <c r="I10" s="106"/>
      <c r="J10" s="106"/>
      <c r="K10" s="106"/>
      <c r="L10" s="106"/>
      <c r="M10" s="106"/>
      <c r="N10" s="138"/>
      <c r="O10" s="77"/>
      <c r="P10" s="77"/>
      <c r="Q10" s="77"/>
      <c r="T10" s="77"/>
    </row>
    <row r="11" spans="2:20" hidden="1" outlineLevel="1" x14ac:dyDescent="0.25">
      <c r="E11" s="139"/>
      <c r="F11" s="129"/>
      <c r="G11" s="106"/>
      <c r="H11" s="106"/>
      <c r="I11" s="106"/>
      <c r="J11" s="106"/>
      <c r="K11" s="106"/>
      <c r="L11" s="106"/>
      <c r="M11" s="106"/>
      <c r="N11" s="138"/>
      <c r="O11" s="77"/>
      <c r="P11" s="77"/>
      <c r="Q11" s="77"/>
      <c r="T11" s="77"/>
    </row>
    <row r="12" spans="2:20" hidden="1" outlineLevel="1" x14ac:dyDescent="0.25">
      <c r="E12" s="139"/>
      <c r="F12" s="129"/>
      <c r="G12" s="106"/>
      <c r="H12" s="106"/>
      <c r="I12" s="106"/>
      <c r="J12" s="106"/>
      <c r="K12" s="106"/>
      <c r="L12" s="106"/>
      <c r="M12" s="106"/>
      <c r="N12" s="138"/>
      <c r="O12" s="77"/>
      <c r="P12" s="77"/>
      <c r="Q12" s="77"/>
      <c r="T12" s="77"/>
    </row>
    <row r="13" spans="2:20" hidden="1" x14ac:dyDescent="0.25">
      <c r="E13" s="106"/>
      <c r="F13" s="138"/>
      <c r="G13" s="138"/>
      <c r="H13" s="138"/>
      <c r="I13" s="138"/>
      <c r="J13" s="138"/>
      <c r="K13" s="138"/>
      <c r="L13" s="138"/>
      <c r="M13" s="138"/>
      <c r="N13" s="138"/>
      <c r="O13" s="77"/>
      <c r="P13" s="77"/>
      <c r="Q13" s="77"/>
      <c r="T13" s="77"/>
    </row>
    <row r="14" spans="2:20" hidden="1" x14ac:dyDescent="0.25">
      <c r="E14" s="139"/>
      <c r="F14" s="140"/>
      <c r="G14" s="138"/>
      <c r="H14" s="138"/>
      <c r="I14" s="138"/>
      <c r="J14" s="138"/>
      <c r="K14" s="138"/>
      <c r="L14" s="138"/>
      <c r="M14" s="138"/>
      <c r="N14" s="138"/>
      <c r="O14" s="77"/>
      <c r="P14" s="77"/>
      <c r="Q14" s="77"/>
      <c r="T14" s="77"/>
    </row>
    <row r="15" spans="2:20" hidden="1" x14ac:dyDescent="0.25">
      <c r="E15" s="139"/>
      <c r="F15" s="129"/>
      <c r="G15" s="106"/>
      <c r="H15" s="106"/>
      <c r="I15" s="106"/>
      <c r="J15" s="106"/>
      <c r="K15" s="138"/>
      <c r="L15" s="138"/>
      <c r="M15" s="142"/>
      <c r="N15" s="138"/>
      <c r="O15" s="77"/>
      <c r="P15" s="77"/>
      <c r="Q15" s="77"/>
      <c r="T15" s="77"/>
    </row>
    <row r="16" spans="2:20" hidden="1" x14ac:dyDescent="0.25">
      <c r="E16" s="139"/>
      <c r="F16" s="129"/>
      <c r="G16" s="106"/>
      <c r="H16" s="106"/>
      <c r="I16" s="106"/>
      <c r="J16" s="106"/>
      <c r="K16" s="138"/>
      <c r="L16" s="138"/>
      <c r="M16" s="142"/>
      <c r="N16" s="138"/>
      <c r="O16" s="77"/>
      <c r="P16" s="77"/>
      <c r="Q16" s="77"/>
      <c r="T16" s="77"/>
    </row>
    <row r="17" spans="2:20" hidden="1" collapsed="1" x14ac:dyDescent="0.25">
      <c r="E17" s="139"/>
      <c r="F17" s="129"/>
      <c r="G17" s="106"/>
      <c r="H17" s="106"/>
      <c r="I17" s="106"/>
      <c r="J17" s="106"/>
      <c r="K17" s="106"/>
      <c r="L17" s="106"/>
      <c r="M17" s="138"/>
      <c r="N17" s="138"/>
      <c r="O17" s="77"/>
      <c r="P17" s="77"/>
      <c r="Q17" s="77"/>
      <c r="T17" s="77"/>
    </row>
    <row r="18" spans="2:20" hidden="1" outlineLevel="1" x14ac:dyDescent="0.25">
      <c r="E18" s="139"/>
      <c r="F18" s="129"/>
      <c r="G18" s="106"/>
      <c r="H18" s="106"/>
      <c r="I18" s="106"/>
      <c r="J18" s="106"/>
      <c r="K18" s="106"/>
      <c r="L18" s="106"/>
      <c r="M18" s="106"/>
      <c r="N18" s="138"/>
      <c r="O18" s="77"/>
      <c r="P18" s="77"/>
      <c r="Q18" s="77"/>
      <c r="T18" s="77"/>
    </row>
    <row r="19" spans="2:20" hidden="1" outlineLevel="1" x14ac:dyDescent="0.25">
      <c r="E19" s="139"/>
      <c r="F19" s="129"/>
      <c r="G19" s="106"/>
      <c r="H19" s="106"/>
      <c r="I19" s="106"/>
      <c r="J19" s="106"/>
      <c r="K19" s="106"/>
      <c r="L19" s="106"/>
      <c r="M19" s="106"/>
      <c r="N19" s="138"/>
      <c r="O19" s="77"/>
      <c r="P19" s="77"/>
      <c r="Q19" s="77"/>
      <c r="T19" s="77"/>
    </row>
    <row r="20" spans="2:20" hidden="1" outlineLevel="1" x14ac:dyDescent="0.25">
      <c r="E20" s="139"/>
      <c r="F20" s="129"/>
      <c r="G20" s="106"/>
      <c r="H20" s="106"/>
      <c r="I20" s="106"/>
      <c r="J20" s="106"/>
      <c r="K20" s="106"/>
      <c r="L20" s="106"/>
      <c r="M20" s="106"/>
      <c r="N20" s="138"/>
      <c r="O20" s="77"/>
      <c r="P20" s="77"/>
      <c r="Q20" s="77"/>
      <c r="T20" s="77"/>
    </row>
    <row r="21" spans="2:20" hidden="1" outlineLevel="1" x14ac:dyDescent="0.25">
      <c r="E21" s="139"/>
      <c r="F21" s="129"/>
      <c r="G21" s="106"/>
      <c r="H21" s="106"/>
      <c r="I21" s="106"/>
      <c r="J21" s="106"/>
      <c r="K21" s="106"/>
      <c r="L21" s="106"/>
      <c r="M21" s="106"/>
      <c r="N21" s="138"/>
      <c r="O21" s="77"/>
      <c r="P21" s="77"/>
      <c r="Q21" s="77"/>
      <c r="T21" s="77"/>
    </row>
    <row r="22" spans="2:20" hidden="1" x14ac:dyDescent="0.25">
      <c r="E22" s="106"/>
      <c r="F22" s="138"/>
      <c r="G22" s="138"/>
      <c r="H22" s="138"/>
      <c r="I22" s="138"/>
      <c r="J22" s="138"/>
      <c r="K22" s="138"/>
      <c r="L22" s="138"/>
      <c r="M22" s="138"/>
      <c r="N22" s="138"/>
      <c r="O22" s="77"/>
      <c r="P22" s="77"/>
      <c r="Q22" s="77"/>
      <c r="T22" s="77"/>
    </row>
    <row r="23" spans="2:20" hidden="1" x14ac:dyDescent="0.25">
      <c r="E23" s="106"/>
      <c r="F23" s="138"/>
      <c r="G23" s="138"/>
      <c r="H23" s="138"/>
      <c r="I23" s="138"/>
      <c r="J23" s="138"/>
      <c r="K23" s="138"/>
      <c r="L23" s="138"/>
      <c r="M23" s="138"/>
      <c r="N23" s="138"/>
      <c r="O23" s="77"/>
      <c r="P23" s="77"/>
      <c r="Q23" s="77"/>
      <c r="T23" s="77"/>
    </row>
    <row r="24" spans="2:20" hidden="1" x14ac:dyDescent="0.25">
      <c r="E24" s="106"/>
      <c r="F24" s="138"/>
      <c r="G24" s="138"/>
      <c r="H24" s="138"/>
      <c r="I24" s="138"/>
      <c r="J24" s="138"/>
      <c r="K24" s="138"/>
      <c r="L24" s="138"/>
      <c r="M24" s="138"/>
      <c r="N24" s="138"/>
      <c r="O24" s="77"/>
      <c r="P24" s="77"/>
      <c r="Q24" s="77"/>
      <c r="T24" s="77"/>
    </row>
    <row r="25" spans="2:20" hidden="1" x14ac:dyDescent="0.25">
      <c r="E25" s="77"/>
      <c r="F25" s="77"/>
      <c r="G25" s="77"/>
      <c r="H25" s="77"/>
      <c r="I25" s="77"/>
      <c r="J25" s="77"/>
      <c r="K25" s="77"/>
      <c r="L25" s="77"/>
      <c r="M25" s="77"/>
      <c r="N25" s="77"/>
      <c r="O25" s="77"/>
      <c r="P25" s="77"/>
      <c r="Q25" s="77"/>
      <c r="T25" s="77"/>
    </row>
    <row r="26" spans="2:20" x14ac:dyDescent="0.25">
      <c r="E26" s="85" t="s">
        <v>76</v>
      </c>
      <c r="F26" s="77"/>
      <c r="G26" s="77"/>
      <c r="H26" s="77"/>
      <c r="I26" s="77"/>
      <c r="J26" s="77"/>
      <c r="K26" s="77"/>
      <c r="L26" s="77"/>
      <c r="M26" s="77"/>
      <c r="N26" s="77"/>
      <c r="O26" s="77"/>
      <c r="P26" s="77"/>
      <c r="Q26" s="77"/>
      <c r="T26" s="77"/>
    </row>
    <row r="27" spans="2:20" ht="15.75" x14ac:dyDescent="0.25">
      <c r="B27" s="2" t="s">
        <v>112</v>
      </c>
      <c r="T27" s="147" t="s">
        <v>66</v>
      </c>
    </row>
    <row r="28" spans="2:20" s="4" customFormat="1" ht="12.75" x14ac:dyDescent="0.2">
      <c r="C28" s="136">
        <v>2017</v>
      </c>
      <c r="D28" s="137" t="s">
        <v>63</v>
      </c>
      <c r="E28" s="136" t="s">
        <v>7</v>
      </c>
      <c r="F28" s="136" t="s">
        <v>8</v>
      </c>
      <c r="G28" s="136" t="s">
        <v>9</v>
      </c>
      <c r="H28" s="136" t="s">
        <v>10</v>
      </c>
      <c r="I28" s="136" t="s">
        <v>11</v>
      </c>
      <c r="J28" s="136" t="s">
        <v>12</v>
      </c>
      <c r="K28" s="136" t="s">
        <v>13</v>
      </c>
      <c r="L28" s="136" t="s">
        <v>14</v>
      </c>
      <c r="M28" s="136" t="s">
        <v>15</v>
      </c>
      <c r="N28" s="136" t="s">
        <v>16</v>
      </c>
      <c r="O28" s="136" t="s">
        <v>17</v>
      </c>
      <c r="P28" s="136" t="s">
        <v>18</v>
      </c>
      <c r="Q28" s="130">
        <v>2018</v>
      </c>
      <c r="R28" s="115" t="s">
        <v>69</v>
      </c>
      <c r="S28" s="115"/>
      <c r="T28" s="130">
        <v>2018</v>
      </c>
    </row>
    <row r="29" spans="2:20" x14ac:dyDescent="0.25">
      <c r="B29" s="9" t="s">
        <v>28</v>
      </c>
      <c r="C29" s="131"/>
      <c r="D29" s="132"/>
      <c r="E29" s="133"/>
      <c r="F29" s="134"/>
      <c r="G29" s="134"/>
      <c r="H29" s="134"/>
      <c r="I29" s="134"/>
      <c r="J29" s="134"/>
      <c r="K29" s="134"/>
      <c r="L29" s="134"/>
      <c r="M29" s="134"/>
      <c r="N29" s="134"/>
      <c r="O29" s="134"/>
      <c r="P29" s="135"/>
      <c r="Q29" s="112"/>
      <c r="R29" s="116"/>
      <c r="S29" s="116"/>
      <c r="T29" s="145"/>
    </row>
    <row r="30" spans="2:20" x14ac:dyDescent="0.25">
      <c r="B30" s="7" t="s">
        <v>0</v>
      </c>
      <c r="C30" s="16"/>
      <c r="D30" s="27"/>
      <c r="E30" s="13"/>
      <c r="F30" s="22"/>
      <c r="G30" s="22"/>
      <c r="H30" s="22"/>
      <c r="I30" s="22"/>
      <c r="J30" s="22"/>
      <c r="K30" s="22"/>
      <c r="L30" s="22"/>
      <c r="M30" s="22"/>
      <c r="N30" s="22"/>
      <c r="O30" s="22"/>
      <c r="P30" s="21"/>
      <c r="Q30" s="62">
        <f>SUM(E30:P30)</f>
        <v>0</v>
      </c>
      <c r="R30" s="113">
        <f>IFERROR(Q30/C30-1,0)</f>
        <v>0</v>
      </c>
      <c r="S30" s="113"/>
      <c r="T30" s="66">
        <f>'ACTUALS &amp; FORECAST'!Q30-PLAN!Q30</f>
        <v>0</v>
      </c>
    </row>
    <row r="31" spans="2:20" x14ac:dyDescent="0.25">
      <c r="B31" s="150" t="s">
        <v>2</v>
      </c>
      <c r="C31" s="16"/>
      <c r="D31" s="27"/>
      <c r="E31" s="100"/>
      <c r="F31" s="101"/>
      <c r="G31" s="101"/>
      <c r="H31" s="101"/>
      <c r="I31" s="101"/>
      <c r="J31" s="101"/>
      <c r="K31" s="101"/>
      <c r="L31" s="101"/>
      <c r="M31" s="101"/>
      <c r="N31" s="101"/>
      <c r="O31" s="101"/>
      <c r="P31" s="102"/>
      <c r="Q31" s="102">
        <f>SUM(E31:P31)</f>
        <v>0</v>
      </c>
      <c r="R31" s="113">
        <f t="shared" ref="R31:R34" si="0">IFERROR(Q31/C31-1,0)</f>
        <v>0</v>
      </c>
      <c r="S31" s="113"/>
      <c r="T31" s="146">
        <f>'ACTUALS &amp; FORECAST'!Q31-PLAN!Q31</f>
        <v>0</v>
      </c>
    </row>
    <row r="32" spans="2:20" x14ac:dyDescent="0.25">
      <c r="B32" s="150" t="s">
        <v>1</v>
      </c>
      <c r="C32" s="16"/>
      <c r="D32" s="27"/>
      <c r="E32" s="13"/>
      <c r="F32" s="22"/>
      <c r="G32" s="22"/>
      <c r="H32" s="22"/>
      <c r="I32" s="22"/>
      <c r="J32" s="22"/>
      <c r="K32" s="22"/>
      <c r="L32" s="22"/>
      <c r="M32" s="22"/>
      <c r="N32" s="22"/>
      <c r="O32" s="22"/>
      <c r="P32" s="21"/>
      <c r="Q32" s="62">
        <f>SUM(E32:P32)</f>
        <v>0</v>
      </c>
      <c r="R32" s="113">
        <f t="shared" si="0"/>
        <v>0</v>
      </c>
      <c r="S32" s="113"/>
      <c r="T32" s="66">
        <f>'ACTUALS &amp; FORECAST'!Q32-PLAN!Q32</f>
        <v>0</v>
      </c>
    </row>
    <row r="33" spans="2:20" x14ac:dyDescent="0.25">
      <c r="B33" s="86" t="s">
        <v>32</v>
      </c>
      <c r="C33" s="17"/>
      <c r="D33" s="54"/>
      <c r="E33" s="14">
        <f>$D33*(SUM(E$30:E$32))</f>
        <v>0</v>
      </c>
      <c r="F33" s="26">
        <f t="shared" ref="F33:P33" si="1">$D33*(SUM(F30:F32))</f>
        <v>0</v>
      </c>
      <c r="G33" s="26">
        <f t="shared" si="1"/>
        <v>0</v>
      </c>
      <c r="H33" s="26">
        <f t="shared" si="1"/>
        <v>0</v>
      </c>
      <c r="I33" s="26">
        <f t="shared" si="1"/>
        <v>0</v>
      </c>
      <c r="J33" s="26">
        <f t="shared" si="1"/>
        <v>0</v>
      </c>
      <c r="K33" s="26">
        <f t="shared" si="1"/>
        <v>0</v>
      </c>
      <c r="L33" s="26">
        <f t="shared" si="1"/>
        <v>0</v>
      </c>
      <c r="M33" s="26">
        <f t="shared" si="1"/>
        <v>0</v>
      </c>
      <c r="N33" s="26">
        <f t="shared" si="1"/>
        <v>0</v>
      </c>
      <c r="O33" s="26">
        <f t="shared" si="1"/>
        <v>0</v>
      </c>
      <c r="P33" s="59">
        <f t="shared" si="1"/>
        <v>0</v>
      </c>
      <c r="Q33" s="63">
        <f>SUM(E33:P33)</f>
        <v>0</v>
      </c>
      <c r="R33" s="117">
        <f t="shared" si="0"/>
        <v>0</v>
      </c>
      <c r="S33" s="117"/>
      <c r="T33" s="67">
        <f>'ACTUALS &amp; FORECAST'!Q33-PLAN!Q33</f>
        <v>0</v>
      </c>
    </row>
    <row r="34" spans="2:20" s="1" customFormat="1" ht="12.75" x14ac:dyDescent="0.2">
      <c r="B34" s="10" t="s">
        <v>31</v>
      </c>
      <c r="C34" s="43">
        <f>SUM(C30:C33)</f>
        <v>0</v>
      </c>
      <c r="D34" s="44"/>
      <c r="E34" s="45">
        <f t="shared" ref="E34:Q34" si="2">SUM(E30:E33)</f>
        <v>0</v>
      </c>
      <c r="F34" s="46">
        <f t="shared" si="2"/>
        <v>0</v>
      </c>
      <c r="G34" s="46">
        <f t="shared" si="2"/>
        <v>0</v>
      </c>
      <c r="H34" s="46">
        <f t="shared" si="2"/>
        <v>0</v>
      </c>
      <c r="I34" s="46">
        <f t="shared" si="2"/>
        <v>0</v>
      </c>
      <c r="J34" s="46">
        <f t="shared" si="2"/>
        <v>0</v>
      </c>
      <c r="K34" s="46">
        <f t="shared" si="2"/>
        <v>0</v>
      </c>
      <c r="L34" s="46">
        <f t="shared" si="2"/>
        <v>0</v>
      </c>
      <c r="M34" s="46">
        <f t="shared" si="2"/>
        <v>0</v>
      </c>
      <c r="N34" s="46">
        <f t="shared" si="2"/>
        <v>0</v>
      </c>
      <c r="O34" s="46">
        <f t="shared" si="2"/>
        <v>0</v>
      </c>
      <c r="P34" s="46">
        <f t="shared" si="2"/>
        <v>0</v>
      </c>
      <c r="Q34" s="43">
        <f t="shared" si="2"/>
        <v>0</v>
      </c>
      <c r="R34" s="114">
        <f t="shared" si="0"/>
        <v>0</v>
      </c>
      <c r="S34" s="114"/>
      <c r="T34" s="43">
        <f>'ACTUALS &amp; FORECAST'!Q34-PLAN!Q34</f>
        <v>0</v>
      </c>
    </row>
    <row r="35" spans="2:20" x14ac:dyDescent="0.25">
      <c r="B35" s="6"/>
      <c r="C35" s="21"/>
      <c r="D35" s="30"/>
      <c r="E35" s="13"/>
      <c r="F35" s="22"/>
      <c r="G35" s="22"/>
      <c r="H35" s="22"/>
      <c r="I35" s="22"/>
      <c r="J35" s="22"/>
      <c r="K35" s="22"/>
      <c r="L35" s="22"/>
      <c r="M35" s="22"/>
      <c r="N35" s="22"/>
      <c r="O35" s="22"/>
      <c r="P35" s="22"/>
      <c r="Q35" s="62"/>
      <c r="R35" s="95"/>
      <c r="S35" s="95"/>
      <c r="T35" s="66"/>
    </row>
    <row r="36" spans="2:20" x14ac:dyDescent="0.25">
      <c r="B36" s="9" t="s">
        <v>33</v>
      </c>
      <c r="C36" s="23"/>
      <c r="D36" s="34"/>
      <c r="E36" s="24"/>
      <c r="F36" s="25"/>
      <c r="G36" s="25"/>
      <c r="H36" s="25"/>
      <c r="I36" s="25"/>
      <c r="J36" s="25"/>
      <c r="K36" s="25"/>
      <c r="L36" s="25"/>
      <c r="M36" s="25"/>
      <c r="N36" s="25"/>
      <c r="O36" s="25"/>
      <c r="P36" s="25"/>
      <c r="Q36" s="96"/>
      <c r="R36" s="95"/>
      <c r="S36" s="95"/>
      <c r="T36" s="96"/>
    </row>
    <row r="37" spans="2:20" x14ac:dyDescent="0.25">
      <c r="B37" s="150" t="s">
        <v>24</v>
      </c>
      <c r="C37" s="111"/>
      <c r="D37" s="53"/>
      <c r="E37" s="36">
        <f t="shared" ref="E37:P37" si="3">E38+E39-E40</f>
        <v>0</v>
      </c>
      <c r="F37" s="98">
        <f t="shared" si="3"/>
        <v>0</v>
      </c>
      <c r="G37" s="98">
        <f t="shared" si="3"/>
        <v>0</v>
      </c>
      <c r="H37" s="98">
        <f t="shared" si="3"/>
        <v>0</v>
      </c>
      <c r="I37" s="98">
        <f t="shared" si="3"/>
        <v>0</v>
      </c>
      <c r="J37" s="98">
        <f t="shared" si="3"/>
        <v>0</v>
      </c>
      <c r="K37" s="98">
        <f t="shared" si="3"/>
        <v>0</v>
      </c>
      <c r="L37" s="98">
        <f t="shared" si="3"/>
        <v>0</v>
      </c>
      <c r="M37" s="98">
        <f t="shared" si="3"/>
        <v>0</v>
      </c>
      <c r="N37" s="98">
        <f t="shared" si="3"/>
        <v>0</v>
      </c>
      <c r="O37" s="98">
        <f t="shared" si="3"/>
        <v>0</v>
      </c>
      <c r="P37" s="98">
        <f t="shared" si="3"/>
        <v>0</v>
      </c>
      <c r="Q37" s="99">
        <f t="shared" ref="Q37:Q47" si="4">SUM(E37:P37)</f>
        <v>0</v>
      </c>
      <c r="R37" s="113"/>
      <c r="S37" s="113"/>
      <c r="T37" s="99">
        <f>PLAN!Q37-'ACTUALS &amp; FORECAST'!Q37</f>
        <v>0</v>
      </c>
    </row>
    <row r="38" spans="2:20" s="31" customFormat="1" ht="12.75" customHeight="1" outlineLevel="1" x14ac:dyDescent="0.25">
      <c r="B38" s="37" t="s">
        <v>45</v>
      </c>
      <c r="C38" s="38"/>
      <c r="D38" s="39"/>
      <c r="E38" s="152"/>
      <c r="F38" s="41">
        <f>E40</f>
        <v>0</v>
      </c>
      <c r="G38" s="41">
        <f t="shared" ref="G38:P38" si="5">F40</f>
        <v>0</v>
      </c>
      <c r="H38" s="41">
        <f t="shared" si="5"/>
        <v>0</v>
      </c>
      <c r="I38" s="41">
        <f t="shared" si="5"/>
        <v>0</v>
      </c>
      <c r="J38" s="41">
        <f t="shared" si="5"/>
        <v>0</v>
      </c>
      <c r="K38" s="41">
        <f t="shared" si="5"/>
        <v>0</v>
      </c>
      <c r="L38" s="41">
        <f t="shared" si="5"/>
        <v>0</v>
      </c>
      <c r="M38" s="41">
        <f t="shared" si="5"/>
        <v>0</v>
      </c>
      <c r="N38" s="41">
        <f t="shared" si="5"/>
        <v>0</v>
      </c>
      <c r="O38" s="41">
        <f t="shared" si="5"/>
        <v>0</v>
      </c>
      <c r="P38" s="41">
        <f t="shared" si="5"/>
        <v>0</v>
      </c>
      <c r="Q38" s="38"/>
      <c r="R38" s="113"/>
      <c r="S38" s="113"/>
      <c r="T38" s="38"/>
    </row>
    <row r="39" spans="2:20" s="31" customFormat="1" ht="12.75" customHeight="1" outlineLevel="1" x14ac:dyDescent="0.25">
      <c r="B39" s="37" t="s">
        <v>46</v>
      </c>
      <c r="C39" s="38"/>
      <c r="D39" s="39"/>
      <c r="E39" s="152"/>
      <c r="F39" s="151"/>
      <c r="G39" s="151"/>
      <c r="H39" s="151"/>
      <c r="I39" s="151"/>
      <c r="J39" s="151"/>
      <c r="K39" s="151"/>
      <c r="L39" s="151"/>
      <c r="M39" s="151"/>
      <c r="N39" s="151"/>
      <c r="O39" s="151"/>
      <c r="P39" s="151"/>
      <c r="Q39" s="38"/>
      <c r="R39" s="113"/>
      <c r="S39" s="113"/>
      <c r="T39" s="38"/>
    </row>
    <row r="40" spans="2:20" s="31" customFormat="1" ht="12.75" customHeight="1" outlineLevel="1" x14ac:dyDescent="0.25">
      <c r="B40" s="37" t="s">
        <v>47</v>
      </c>
      <c r="C40" s="38"/>
      <c r="D40" s="39"/>
      <c r="E40" s="152"/>
      <c r="F40" s="151"/>
      <c r="G40" s="151"/>
      <c r="H40" s="151"/>
      <c r="I40" s="151"/>
      <c r="J40" s="151"/>
      <c r="K40" s="151"/>
      <c r="L40" s="151"/>
      <c r="M40" s="151"/>
      <c r="N40" s="151"/>
      <c r="O40" s="151"/>
      <c r="P40" s="151"/>
      <c r="Q40" s="38"/>
      <c r="R40" s="113"/>
      <c r="S40" s="113"/>
      <c r="T40" s="38"/>
    </row>
    <row r="41" spans="2:20" x14ac:dyDescent="0.25">
      <c r="B41" s="7" t="s">
        <v>61</v>
      </c>
      <c r="C41" s="16">
        <f>SUM(C42:C44)</f>
        <v>0</v>
      </c>
      <c r="D41" s="27"/>
      <c r="E41" s="13">
        <f>SUM(E42:E45)</f>
        <v>0</v>
      </c>
      <c r="F41" s="22">
        <f t="shared" ref="F41:P41" si="6">SUM(F42:F45)</f>
        <v>0</v>
      </c>
      <c r="G41" s="22">
        <f t="shared" si="6"/>
        <v>0</v>
      </c>
      <c r="H41" s="22">
        <f t="shared" si="6"/>
        <v>0</v>
      </c>
      <c r="I41" s="22">
        <f t="shared" si="6"/>
        <v>0</v>
      </c>
      <c r="J41" s="22">
        <f t="shared" si="6"/>
        <v>0</v>
      </c>
      <c r="K41" s="22">
        <f t="shared" si="6"/>
        <v>0</v>
      </c>
      <c r="L41" s="22">
        <f t="shared" si="6"/>
        <v>0</v>
      </c>
      <c r="M41" s="22">
        <f t="shared" si="6"/>
        <v>0</v>
      </c>
      <c r="N41" s="22">
        <f t="shared" si="6"/>
        <v>0</v>
      </c>
      <c r="O41" s="22">
        <f t="shared" si="6"/>
        <v>0</v>
      </c>
      <c r="P41" s="22">
        <f t="shared" si="6"/>
        <v>0</v>
      </c>
      <c r="Q41" s="66">
        <f t="shared" si="4"/>
        <v>0</v>
      </c>
      <c r="R41" s="113"/>
      <c r="S41" s="113"/>
      <c r="T41" s="66">
        <f>PLAN!Q41-'ACTUALS &amp; FORECAST'!Q41</f>
        <v>0</v>
      </c>
    </row>
    <row r="42" spans="2:20" s="31" customFormat="1" outlineLevel="1" x14ac:dyDescent="0.25">
      <c r="B42" s="37" t="s">
        <v>27</v>
      </c>
      <c r="C42" s="38"/>
      <c r="D42" s="55"/>
      <c r="E42" s="40">
        <f t="shared" ref="E42:P43" si="7">$D42*(SUM(E$30:E$32))</f>
        <v>0</v>
      </c>
      <c r="F42" s="41">
        <f t="shared" si="7"/>
        <v>0</v>
      </c>
      <c r="G42" s="41">
        <f t="shared" si="7"/>
        <v>0</v>
      </c>
      <c r="H42" s="41">
        <f t="shared" si="7"/>
        <v>0</v>
      </c>
      <c r="I42" s="41">
        <f t="shared" si="7"/>
        <v>0</v>
      </c>
      <c r="J42" s="41">
        <f t="shared" si="7"/>
        <v>0</v>
      </c>
      <c r="K42" s="41">
        <f t="shared" si="7"/>
        <v>0</v>
      </c>
      <c r="L42" s="41">
        <f t="shared" si="7"/>
        <v>0</v>
      </c>
      <c r="M42" s="41">
        <f t="shared" si="7"/>
        <v>0</v>
      </c>
      <c r="N42" s="41">
        <f t="shared" si="7"/>
        <v>0</v>
      </c>
      <c r="O42" s="41">
        <f t="shared" si="7"/>
        <v>0</v>
      </c>
      <c r="P42" s="41">
        <f t="shared" si="7"/>
        <v>0</v>
      </c>
      <c r="Q42" s="38">
        <f t="shared" si="4"/>
        <v>0</v>
      </c>
      <c r="R42" s="113"/>
      <c r="S42" s="113"/>
      <c r="T42" s="38">
        <f>PLAN!Q42-'ACTUALS &amp; FORECAST'!Q42</f>
        <v>0</v>
      </c>
    </row>
    <row r="43" spans="2:20" s="31" customFormat="1" outlineLevel="1" x14ac:dyDescent="0.25">
      <c r="B43" s="37" t="s">
        <v>30</v>
      </c>
      <c r="C43" s="38"/>
      <c r="D43" s="55"/>
      <c r="E43" s="40">
        <f t="shared" si="7"/>
        <v>0</v>
      </c>
      <c r="F43" s="41">
        <f t="shared" si="7"/>
        <v>0</v>
      </c>
      <c r="G43" s="41">
        <f t="shared" si="7"/>
        <v>0</v>
      </c>
      <c r="H43" s="41">
        <f t="shared" si="7"/>
        <v>0</v>
      </c>
      <c r="I43" s="41">
        <f t="shared" si="7"/>
        <v>0</v>
      </c>
      <c r="J43" s="41">
        <f t="shared" si="7"/>
        <v>0</v>
      </c>
      <c r="K43" s="41">
        <f t="shared" si="7"/>
        <v>0</v>
      </c>
      <c r="L43" s="41">
        <f t="shared" si="7"/>
        <v>0</v>
      </c>
      <c r="M43" s="41">
        <f t="shared" si="7"/>
        <v>0</v>
      </c>
      <c r="N43" s="41">
        <f t="shared" si="7"/>
        <v>0</v>
      </c>
      <c r="O43" s="41">
        <f t="shared" si="7"/>
        <v>0</v>
      </c>
      <c r="P43" s="41">
        <f t="shared" si="7"/>
        <v>0</v>
      </c>
      <c r="Q43" s="38">
        <f t="shared" si="4"/>
        <v>0</v>
      </c>
      <c r="R43" s="113"/>
      <c r="S43" s="113"/>
      <c r="T43" s="38">
        <f>PLAN!Q43-'ACTUALS &amp; FORECAST'!Q43</f>
        <v>0</v>
      </c>
    </row>
    <row r="44" spans="2:20" s="31" customFormat="1" outlineLevel="1" x14ac:dyDescent="0.25">
      <c r="B44" s="37" t="s">
        <v>26</v>
      </c>
      <c r="C44" s="38"/>
      <c r="D44" s="55"/>
      <c r="E44" s="40">
        <f>(E42+E43)*$D44</f>
        <v>0</v>
      </c>
      <c r="F44" s="41">
        <f t="shared" ref="F44:P44" si="8">(F42+F43)*$D44</f>
        <v>0</v>
      </c>
      <c r="G44" s="41">
        <f t="shared" si="8"/>
        <v>0</v>
      </c>
      <c r="H44" s="41">
        <f t="shared" si="8"/>
        <v>0</v>
      </c>
      <c r="I44" s="41">
        <f t="shared" si="8"/>
        <v>0</v>
      </c>
      <c r="J44" s="41">
        <f t="shared" si="8"/>
        <v>0</v>
      </c>
      <c r="K44" s="41">
        <f t="shared" si="8"/>
        <v>0</v>
      </c>
      <c r="L44" s="41">
        <f t="shared" si="8"/>
        <v>0</v>
      </c>
      <c r="M44" s="41">
        <f t="shared" si="8"/>
        <v>0</v>
      </c>
      <c r="N44" s="41">
        <f t="shared" si="8"/>
        <v>0</v>
      </c>
      <c r="O44" s="41">
        <f t="shared" si="8"/>
        <v>0</v>
      </c>
      <c r="P44" s="41">
        <f t="shared" si="8"/>
        <v>0</v>
      </c>
      <c r="Q44" s="38">
        <f t="shared" si="4"/>
        <v>0</v>
      </c>
      <c r="R44" s="113"/>
      <c r="S44" s="113"/>
      <c r="T44" s="38">
        <f>PLAN!Q44-'ACTUALS &amp; FORECAST'!Q44</f>
        <v>0</v>
      </c>
    </row>
    <row r="45" spans="2:20" s="31" customFormat="1" outlineLevel="1" x14ac:dyDescent="0.25">
      <c r="B45" s="37" t="s">
        <v>60</v>
      </c>
      <c r="C45" s="38"/>
      <c r="D45" s="56"/>
      <c r="E45" s="40">
        <f>(E42+E43)*$D45</f>
        <v>0</v>
      </c>
      <c r="F45" s="41">
        <f t="shared" ref="F45:P45" si="9">(F42+F43)*$D45</f>
        <v>0</v>
      </c>
      <c r="G45" s="41">
        <f t="shared" si="9"/>
        <v>0</v>
      </c>
      <c r="H45" s="41">
        <f t="shared" si="9"/>
        <v>0</v>
      </c>
      <c r="I45" s="41">
        <f t="shared" si="9"/>
        <v>0</v>
      </c>
      <c r="J45" s="41">
        <f t="shared" si="9"/>
        <v>0</v>
      </c>
      <c r="K45" s="41">
        <f t="shared" si="9"/>
        <v>0</v>
      </c>
      <c r="L45" s="41">
        <f t="shared" si="9"/>
        <v>0</v>
      </c>
      <c r="M45" s="41">
        <f t="shared" si="9"/>
        <v>0</v>
      </c>
      <c r="N45" s="41">
        <f t="shared" si="9"/>
        <v>0</v>
      </c>
      <c r="O45" s="41">
        <f t="shared" si="9"/>
        <v>0</v>
      </c>
      <c r="P45" s="41">
        <f t="shared" si="9"/>
        <v>0</v>
      </c>
      <c r="Q45" s="38">
        <f t="shared" si="4"/>
        <v>0</v>
      </c>
      <c r="R45" s="113"/>
      <c r="S45" s="113"/>
      <c r="T45" s="38">
        <f>PLAN!Q45-'ACTUALS &amp; FORECAST'!Q45</f>
        <v>0</v>
      </c>
    </row>
    <row r="46" spans="2:20" x14ac:dyDescent="0.25">
      <c r="B46" s="7" t="s">
        <v>53</v>
      </c>
      <c r="C46" s="16"/>
      <c r="D46" s="53"/>
      <c r="E46" s="13">
        <f t="shared" ref="E46:P46" si="10">$D46*(SUM(E$30:E$32))</f>
        <v>0</v>
      </c>
      <c r="F46" s="22">
        <f t="shared" si="10"/>
        <v>0</v>
      </c>
      <c r="G46" s="22">
        <f t="shared" si="10"/>
        <v>0</v>
      </c>
      <c r="H46" s="22">
        <f t="shared" si="10"/>
        <v>0</v>
      </c>
      <c r="I46" s="22">
        <f t="shared" si="10"/>
        <v>0</v>
      </c>
      <c r="J46" s="22">
        <f t="shared" si="10"/>
        <v>0</v>
      </c>
      <c r="K46" s="22">
        <f t="shared" si="10"/>
        <v>0</v>
      </c>
      <c r="L46" s="22">
        <f t="shared" si="10"/>
        <v>0</v>
      </c>
      <c r="M46" s="22">
        <f t="shared" si="10"/>
        <v>0</v>
      </c>
      <c r="N46" s="22">
        <f t="shared" si="10"/>
        <v>0</v>
      </c>
      <c r="O46" s="22">
        <f t="shared" si="10"/>
        <v>0</v>
      </c>
      <c r="P46" s="22">
        <f t="shared" si="10"/>
        <v>0</v>
      </c>
      <c r="Q46" s="66">
        <f t="shared" si="4"/>
        <v>0</v>
      </c>
      <c r="R46" s="113"/>
      <c r="S46" s="113"/>
      <c r="T46" s="66">
        <f>PLAN!Q46-'ACTUALS &amp; FORECAST'!Q46</f>
        <v>0</v>
      </c>
    </row>
    <row r="47" spans="2:20" x14ac:dyDescent="0.25">
      <c r="B47" s="8" t="s">
        <v>54</v>
      </c>
      <c r="C47" s="17"/>
      <c r="D47" s="54"/>
      <c r="E47" s="14">
        <f>$D47</f>
        <v>0</v>
      </c>
      <c r="F47" s="26">
        <f t="shared" ref="F47:P47" si="11">$D47</f>
        <v>0</v>
      </c>
      <c r="G47" s="26">
        <f t="shared" si="11"/>
        <v>0</v>
      </c>
      <c r="H47" s="26">
        <f t="shared" si="11"/>
        <v>0</v>
      </c>
      <c r="I47" s="26">
        <f t="shared" si="11"/>
        <v>0</v>
      </c>
      <c r="J47" s="26">
        <f t="shared" si="11"/>
        <v>0</v>
      </c>
      <c r="K47" s="26">
        <f t="shared" si="11"/>
        <v>0</v>
      </c>
      <c r="L47" s="26">
        <f t="shared" si="11"/>
        <v>0</v>
      </c>
      <c r="M47" s="26">
        <f t="shared" si="11"/>
        <v>0</v>
      </c>
      <c r="N47" s="26">
        <f t="shared" si="11"/>
        <v>0</v>
      </c>
      <c r="O47" s="26">
        <f t="shared" si="11"/>
        <v>0</v>
      </c>
      <c r="P47" s="26">
        <f t="shared" si="11"/>
        <v>0</v>
      </c>
      <c r="Q47" s="67">
        <f t="shared" si="4"/>
        <v>0</v>
      </c>
      <c r="R47" s="113"/>
      <c r="S47" s="113"/>
      <c r="T47" s="67">
        <f>PLAN!Q47-'ACTUALS &amp; FORECAST'!Q47</f>
        <v>0</v>
      </c>
    </row>
    <row r="48" spans="2:20" x14ac:dyDescent="0.25">
      <c r="B48" s="60" t="s">
        <v>34</v>
      </c>
      <c r="C48" s="18">
        <f>C37+C41+C46+C47</f>
        <v>0</v>
      </c>
      <c r="D48" s="35"/>
      <c r="E48" s="19">
        <f>E37+E41+E46+E47</f>
        <v>0</v>
      </c>
      <c r="F48" s="20">
        <f t="shared" ref="F48:Q48" si="12">F37+F41+F46+F47</f>
        <v>0</v>
      </c>
      <c r="G48" s="20">
        <f t="shared" si="12"/>
        <v>0</v>
      </c>
      <c r="H48" s="20">
        <f t="shared" si="12"/>
        <v>0</v>
      </c>
      <c r="I48" s="20">
        <f t="shared" si="12"/>
        <v>0</v>
      </c>
      <c r="J48" s="20">
        <f t="shared" si="12"/>
        <v>0</v>
      </c>
      <c r="K48" s="20">
        <f t="shared" si="12"/>
        <v>0</v>
      </c>
      <c r="L48" s="20">
        <f t="shared" si="12"/>
        <v>0</v>
      </c>
      <c r="M48" s="20">
        <f t="shared" si="12"/>
        <v>0</v>
      </c>
      <c r="N48" s="20">
        <f t="shared" si="12"/>
        <v>0</v>
      </c>
      <c r="O48" s="20">
        <f t="shared" si="12"/>
        <v>0</v>
      </c>
      <c r="P48" s="20">
        <f t="shared" si="12"/>
        <v>0</v>
      </c>
      <c r="Q48" s="64">
        <f t="shared" si="12"/>
        <v>0</v>
      </c>
      <c r="R48" s="113"/>
      <c r="S48" s="113"/>
      <c r="T48" s="64">
        <f>PLAN!Q48-'ACTUALS &amp; FORECAST'!Q48</f>
        <v>0</v>
      </c>
    </row>
    <row r="49" spans="2:20" s="1" customFormat="1" ht="12.75" x14ac:dyDescent="0.2">
      <c r="B49" s="29" t="s">
        <v>35</v>
      </c>
      <c r="C49" s="47">
        <f>C34-C48</f>
        <v>0</v>
      </c>
      <c r="D49" s="71"/>
      <c r="E49" s="72">
        <f>E34-E48</f>
        <v>0</v>
      </c>
      <c r="F49" s="73">
        <f t="shared" ref="F49:Q49" si="13">F34-F48</f>
        <v>0</v>
      </c>
      <c r="G49" s="73">
        <f t="shared" si="13"/>
        <v>0</v>
      </c>
      <c r="H49" s="73">
        <f t="shared" si="13"/>
        <v>0</v>
      </c>
      <c r="I49" s="73">
        <f t="shared" si="13"/>
        <v>0</v>
      </c>
      <c r="J49" s="73">
        <f t="shared" si="13"/>
        <v>0</v>
      </c>
      <c r="K49" s="73">
        <f t="shared" si="13"/>
        <v>0</v>
      </c>
      <c r="L49" s="73">
        <f t="shared" si="13"/>
        <v>0</v>
      </c>
      <c r="M49" s="73">
        <f t="shared" si="13"/>
        <v>0</v>
      </c>
      <c r="N49" s="73">
        <f t="shared" si="13"/>
        <v>0</v>
      </c>
      <c r="O49" s="73">
        <f t="shared" si="13"/>
        <v>0</v>
      </c>
      <c r="P49" s="73">
        <f t="shared" si="13"/>
        <v>0</v>
      </c>
      <c r="Q49" s="47">
        <f t="shared" si="13"/>
        <v>0</v>
      </c>
      <c r="R49" s="114"/>
      <c r="S49" s="114"/>
      <c r="T49" s="75">
        <f>'ACTUALS &amp; FORECAST'!Q49-PLAN!Q49</f>
        <v>0</v>
      </c>
    </row>
    <row r="50" spans="2:20" x14ac:dyDescent="0.25">
      <c r="B50" s="6" t="s">
        <v>62</v>
      </c>
      <c r="C50" s="87">
        <f>IFERROR(C49/C34,0)</f>
        <v>0</v>
      </c>
      <c r="D50" s="30"/>
      <c r="E50" s="27">
        <f>IFERROR(E49/E34,0)</f>
        <v>0</v>
      </c>
      <c r="F50" s="42">
        <f t="shared" ref="F50:Q50" si="14">IFERROR(F49/F34,0)</f>
        <v>0</v>
      </c>
      <c r="G50" s="42">
        <f t="shared" si="14"/>
        <v>0</v>
      </c>
      <c r="H50" s="42">
        <f t="shared" si="14"/>
        <v>0</v>
      </c>
      <c r="I50" s="42">
        <f t="shared" si="14"/>
        <v>0</v>
      </c>
      <c r="J50" s="42">
        <f t="shared" si="14"/>
        <v>0</v>
      </c>
      <c r="K50" s="42">
        <f t="shared" si="14"/>
        <v>0</v>
      </c>
      <c r="L50" s="42">
        <f t="shared" si="14"/>
        <v>0</v>
      </c>
      <c r="M50" s="42">
        <f t="shared" si="14"/>
        <v>0</v>
      </c>
      <c r="N50" s="42">
        <f t="shared" si="14"/>
        <v>0</v>
      </c>
      <c r="O50" s="42">
        <f t="shared" si="14"/>
        <v>0</v>
      </c>
      <c r="P50" s="42">
        <f t="shared" si="14"/>
        <v>0</v>
      </c>
      <c r="Q50" s="68">
        <f t="shared" si="14"/>
        <v>0</v>
      </c>
      <c r="R50" s="113"/>
      <c r="S50" s="113"/>
      <c r="T50" s="76">
        <f>'ACTUALS &amp; FORECAST'!Q50-PLAN!Q50</f>
        <v>0</v>
      </c>
    </row>
    <row r="51" spans="2:20" x14ac:dyDescent="0.25">
      <c r="B51" s="9" t="s">
        <v>58</v>
      </c>
      <c r="C51" s="23"/>
      <c r="D51" s="34"/>
      <c r="E51" s="24"/>
      <c r="F51" s="25"/>
      <c r="G51" s="25"/>
      <c r="H51" s="25"/>
      <c r="I51" s="25"/>
      <c r="J51" s="25"/>
      <c r="K51" s="25"/>
      <c r="L51" s="25"/>
      <c r="M51" s="25"/>
      <c r="N51" s="25"/>
      <c r="O51" s="25"/>
      <c r="P51" s="25"/>
      <c r="Q51" s="65"/>
      <c r="R51" s="113"/>
      <c r="S51" s="113"/>
      <c r="T51" s="65"/>
    </row>
    <row r="52" spans="2:20" x14ac:dyDescent="0.25">
      <c r="B52" s="7" t="s">
        <v>57</v>
      </c>
      <c r="C52" s="16"/>
      <c r="D52" s="57"/>
      <c r="E52" s="13">
        <f>$D52</f>
        <v>0</v>
      </c>
      <c r="F52" s="22">
        <f t="shared" ref="F52:P52" si="15">$D52</f>
        <v>0</v>
      </c>
      <c r="G52" s="22">
        <f t="shared" si="15"/>
        <v>0</v>
      </c>
      <c r="H52" s="22">
        <f t="shared" si="15"/>
        <v>0</v>
      </c>
      <c r="I52" s="22">
        <f t="shared" si="15"/>
        <v>0</v>
      </c>
      <c r="J52" s="22">
        <f t="shared" si="15"/>
        <v>0</v>
      </c>
      <c r="K52" s="22">
        <f t="shared" si="15"/>
        <v>0</v>
      </c>
      <c r="L52" s="22">
        <f t="shared" si="15"/>
        <v>0</v>
      </c>
      <c r="M52" s="22">
        <f t="shared" si="15"/>
        <v>0</v>
      </c>
      <c r="N52" s="22">
        <f t="shared" si="15"/>
        <v>0</v>
      </c>
      <c r="O52" s="22">
        <f t="shared" si="15"/>
        <v>0</v>
      </c>
      <c r="P52" s="22">
        <f t="shared" si="15"/>
        <v>0</v>
      </c>
      <c r="Q52" s="66">
        <f t="shared" ref="Q52:Q73" si="16">SUM(E52:P52)</f>
        <v>0</v>
      </c>
      <c r="R52" s="113"/>
      <c r="S52" s="113"/>
      <c r="T52" s="66">
        <f>PLAN!Q52-'ACTUALS &amp; FORECAST'!Q52</f>
        <v>0</v>
      </c>
    </row>
    <row r="53" spans="2:20" s="31" customFormat="1" x14ac:dyDescent="0.25">
      <c r="B53" s="7" t="s">
        <v>59</v>
      </c>
      <c r="C53" s="16"/>
      <c r="D53" s="53"/>
      <c r="E53" s="13">
        <f>E52*$D53</f>
        <v>0</v>
      </c>
      <c r="F53" s="22">
        <f t="shared" ref="F53:P53" si="17">F52*$D53</f>
        <v>0</v>
      </c>
      <c r="G53" s="22">
        <f t="shared" si="17"/>
        <v>0</v>
      </c>
      <c r="H53" s="22">
        <f t="shared" si="17"/>
        <v>0</v>
      </c>
      <c r="I53" s="22">
        <f t="shared" si="17"/>
        <v>0</v>
      </c>
      <c r="J53" s="22">
        <f t="shared" si="17"/>
        <v>0</v>
      </c>
      <c r="K53" s="22">
        <f t="shared" si="17"/>
        <v>0</v>
      </c>
      <c r="L53" s="22">
        <f t="shared" si="17"/>
        <v>0</v>
      </c>
      <c r="M53" s="22">
        <f t="shared" si="17"/>
        <v>0</v>
      </c>
      <c r="N53" s="22">
        <f t="shared" si="17"/>
        <v>0</v>
      </c>
      <c r="O53" s="22">
        <f t="shared" si="17"/>
        <v>0</v>
      </c>
      <c r="P53" s="22">
        <f t="shared" si="17"/>
        <v>0</v>
      </c>
      <c r="Q53" s="66">
        <f t="shared" si="16"/>
        <v>0</v>
      </c>
      <c r="R53" s="113"/>
      <c r="S53" s="113"/>
      <c r="T53" s="66">
        <f>PLAN!Q53-'ACTUALS &amp; FORECAST'!Q53</f>
        <v>0</v>
      </c>
    </row>
    <row r="54" spans="2:20" s="31" customFormat="1" x14ac:dyDescent="0.25">
      <c r="B54" s="7" t="s">
        <v>60</v>
      </c>
      <c r="C54" s="16"/>
      <c r="D54" s="58"/>
      <c r="E54" s="13">
        <f>E52*$D54</f>
        <v>0</v>
      </c>
      <c r="F54" s="22">
        <f t="shared" ref="F54:P54" si="18">F52*$D54</f>
        <v>0</v>
      </c>
      <c r="G54" s="22">
        <f t="shared" si="18"/>
        <v>0</v>
      </c>
      <c r="H54" s="22">
        <f t="shared" si="18"/>
        <v>0</v>
      </c>
      <c r="I54" s="22">
        <f t="shared" si="18"/>
        <v>0</v>
      </c>
      <c r="J54" s="22">
        <f t="shared" si="18"/>
        <v>0</v>
      </c>
      <c r="K54" s="22">
        <f t="shared" si="18"/>
        <v>0</v>
      </c>
      <c r="L54" s="22">
        <f t="shared" si="18"/>
        <v>0</v>
      </c>
      <c r="M54" s="22">
        <f t="shared" si="18"/>
        <v>0</v>
      </c>
      <c r="N54" s="22">
        <f t="shared" si="18"/>
        <v>0</v>
      </c>
      <c r="O54" s="22">
        <f t="shared" si="18"/>
        <v>0</v>
      </c>
      <c r="P54" s="22">
        <f t="shared" si="18"/>
        <v>0</v>
      </c>
      <c r="Q54" s="66">
        <f t="shared" si="16"/>
        <v>0</v>
      </c>
      <c r="R54" s="113"/>
      <c r="S54" s="113"/>
      <c r="T54" s="66">
        <f>PLAN!Q54-'ACTUALS &amp; FORECAST'!Q54</f>
        <v>0</v>
      </c>
    </row>
    <row r="55" spans="2:20" x14ac:dyDescent="0.25">
      <c r="B55" s="7" t="s">
        <v>52</v>
      </c>
      <c r="C55" s="16"/>
      <c r="D55" s="53"/>
      <c r="E55" s="51">
        <f>$D55*E34</f>
        <v>0</v>
      </c>
      <c r="F55" s="22">
        <f t="shared" ref="F55:P55" si="19">$D55*F34</f>
        <v>0</v>
      </c>
      <c r="G55" s="22">
        <f t="shared" si="19"/>
        <v>0</v>
      </c>
      <c r="H55" s="22">
        <f t="shared" si="19"/>
        <v>0</v>
      </c>
      <c r="I55" s="22">
        <f t="shared" si="19"/>
        <v>0</v>
      </c>
      <c r="J55" s="22">
        <f t="shared" si="19"/>
        <v>0</v>
      </c>
      <c r="K55" s="22">
        <f t="shared" si="19"/>
        <v>0</v>
      </c>
      <c r="L55" s="22">
        <f t="shared" si="19"/>
        <v>0</v>
      </c>
      <c r="M55" s="22">
        <f t="shared" si="19"/>
        <v>0</v>
      </c>
      <c r="N55" s="22">
        <f t="shared" si="19"/>
        <v>0</v>
      </c>
      <c r="O55" s="22">
        <f t="shared" si="19"/>
        <v>0</v>
      </c>
      <c r="P55" s="22">
        <f t="shared" si="19"/>
        <v>0</v>
      </c>
      <c r="Q55" s="66">
        <f t="shared" si="16"/>
        <v>0</v>
      </c>
      <c r="R55" s="113"/>
      <c r="S55" s="113"/>
      <c r="T55" s="66">
        <f>PLAN!Q55-'ACTUALS &amp; FORECAST'!Q55</f>
        <v>0</v>
      </c>
    </row>
    <row r="56" spans="2:20" x14ac:dyDescent="0.25">
      <c r="B56" s="7" t="s">
        <v>42</v>
      </c>
      <c r="C56" s="16"/>
      <c r="D56" s="57"/>
      <c r="E56" s="13">
        <f>$D56</f>
        <v>0</v>
      </c>
      <c r="F56" s="22">
        <f t="shared" ref="F56:P68" si="20">$D56</f>
        <v>0</v>
      </c>
      <c r="G56" s="22">
        <f t="shared" si="20"/>
        <v>0</v>
      </c>
      <c r="H56" s="22">
        <f t="shared" si="20"/>
        <v>0</v>
      </c>
      <c r="I56" s="22">
        <f t="shared" si="20"/>
        <v>0</v>
      </c>
      <c r="J56" s="22">
        <f t="shared" si="20"/>
        <v>0</v>
      </c>
      <c r="K56" s="22">
        <f t="shared" si="20"/>
        <v>0</v>
      </c>
      <c r="L56" s="22">
        <f t="shared" si="20"/>
        <v>0</v>
      </c>
      <c r="M56" s="22">
        <f t="shared" si="20"/>
        <v>0</v>
      </c>
      <c r="N56" s="22">
        <f t="shared" si="20"/>
        <v>0</v>
      </c>
      <c r="O56" s="22">
        <f t="shared" si="20"/>
        <v>0</v>
      </c>
      <c r="P56" s="22">
        <f t="shared" si="20"/>
        <v>0</v>
      </c>
      <c r="Q56" s="66">
        <f t="shared" si="16"/>
        <v>0</v>
      </c>
      <c r="R56" s="113"/>
      <c r="S56" s="113"/>
      <c r="T56" s="66">
        <f>PLAN!Q56-'ACTUALS &amp; FORECAST'!Q56</f>
        <v>0</v>
      </c>
    </row>
    <row r="57" spans="2:20" x14ac:dyDescent="0.25">
      <c r="B57" s="150" t="s">
        <v>4</v>
      </c>
      <c r="C57" s="16"/>
      <c r="D57" s="53"/>
      <c r="E57" s="36">
        <f t="shared" ref="E57:P57" si="21">$D57*E34</f>
        <v>0</v>
      </c>
      <c r="F57" s="98">
        <f t="shared" si="21"/>
        <v>0</v>
      </c>
      <c r="G57" s="98">
        <f t="shared" si="21"/>
        <v>0</v>
      </c>
      <c r="H57" s="98">
        <f t="shared" si="21"/>
        <v>0</v>
      </c>
      <c r="I57" s="98">
        <f t="shared" si="21"/>
        <v>0</v>
      </c>
      <c r="J57" s="98">
        <f t="shared" si="21"/>
        <v>0</v>
      </c>
      <c r="K57" s="98">
        <f t="shared" si="21"/>
        <v>0</v>
      </c>
      <c r="L57" s="98">
        <f t="shared" si="21"/>
        <v>0</v>
      </c>
      <c r="M57" s="98">
        <f t="shared" si="21"/>
        <v>0</v>
      </c>
      <c r="N57" s="98">
        <f t="shared" si="21"/>
        <v>0</v>
      </c>
      <c r="O57" s="98">
        <f t="shared" si="21"/>
        <v>0</v>
      </c>
      <c r="P57" s="98">
        <f t="shared" si="21"/>
        <v>0</v>
      </c>
      <c r="Q57" s="99">
        <f t="shared" si="16"/>
        <v>0</v>
      </c>
      <c r="R57" s="113"/>
      <c r="S57" s="113"/>
      <c r="T57" s="99">
        <f>PLAN!Q57-'ACTUALS &amp; FORECAST'!Q57</f>
        <v>0</v>
      </c>
    </row>
    <row r="58" spans="2:20" x14ac:dyDescent="0.25">
      <c r="B58" s="150" t="s">
        <v>72</v>
      </c>
      <c r="C58" s="16"/>
      <c r="D58" s="57"/>
      <c r="E58" s="36">
        <f>$D58</f>
        <v>0</v>
      </c>
      <c r="F58" s="98">
        <f t="shared" si="20"/>
        <v>0</v>
      </c>
      <c r="G58" s="98">
        <f t="shared" si="20"/>
        <v>0</v>
      </c>
      <c r="H58" s="98">
        <f t="shared" si="20"/>
        <v>0</v>
      </c>
      <c r="I58" s="98">
        <f t="shared" si="20"/>
        <v>0</v>
      </c>
      <c r="J58" s="98">
        <f t="shared" si="20"/>
        <v>0</v>
      </c>
      <c r="K58" s="98">
        <f t="shared" si="20"/>
        <v>0</v>
      </c>
      <c r="L58" s="98">
        <f t="shared" si="20"/>
        <v>0</v>
      </c>
      <c r="M58" s="98">
        <f t="shared" si="20"/>
        <v>0</v>
      </c>
      <c r="N58" s="98">
        <f t="shared" si="20"/>
        <v>0</v>
      </c>
      <c r="O58" s="98">
        <f t="shared" si="20"/>
        <v>0</v>
      </c>
      <c r="P58" s="98">
        <f t="shared" si="20"/>
        <v>0</v>
      </c>
      <c r="Q58" s="99">
        <f t="shared" si="16"/>
        <v>0</v>
      </c>
      <c r="R58" s="113"/>
      <c r="S58" s="113"/>
      <c r="T58" s="99">
        <f>PLAN!Q58-'ACTUALS &amp; FORECAST'!Q58</f>
        <v>0</v>
      </c>
    </row>
    <row r="59" spans="2:20" x14ac:dyDescent="0.25">
      <c r="B59" s="150" t="s">
        <v>25</v>
      </c>
      <c r="C59" s="16"/>
      <c r="D59" s="57"/>
      <c r="E59" s="13">
        <f>$D59</f>
        <v>0</v>
      </c>
      <c r="F59" s="22">
        <f t="shared" si="20"/>
        <v>0</v>
      </c>
      <c r="G59" s="22">
        <f t="shared" si="20"/>
        <v>0</v>
      </c>
      <c r="H59" s="22">
        <f t="shared" si="20"/>
        <v>0</v>
      </c>
      <c r="I59" s="22">
        <f t="shared" si="20"/>
        <v>0</v>
      </c>
      <c r="J59" s="22">
        <f t="shared" si="20"/>
        <v>0</v>
      </c>
      <c r="K59" s="22">
        <f t="shared" si="20"/>
        <v>0</v>
      </c>
      <c r="L59" s="22">
        <f t="shared" si="20"/>
        <v>0</v>
      </c>
      <c r="M59" s="22">
        <f t="shared" si="20"/>
        <v>0</v>
      </c>
      <c r="N59" s="22">
        <f t="shared" si="20"/>
        <v>0</v>
      </c>
      <c r="O59" s="22">
        <f t="shared" si="20"/>
        <v>0</v>
      </c>
      <c r="P59" s="22">
        <f t="shared" si="20"/>
        <v>0</v>
      </c>
      <c r="Q59" s="66">
        <f t="shared" si="16"/>
        <v>0</v>
      </c>
      <c r="R59" s="113"/>
      <c r="S59" s="113"/>
      <c r="T59" s="66">
        <f>PLAN!Q59-'ACTUALS &amp; FORECAST'!Q59</f>
        <v>0</v>
      </c>
    </row>
    <row r="60" spans="2:20" x14ac:dyDescent="0.25">
      <c r="B60" s="150" t="s">
        <v>78</v>
      </c>
      <c r="C60" s="16"/>
      <c r="D60" s="57"/>
      <c r="E60" s="13">
        <f>$D60</f>
        <v>0</v>
      </c>
      <c r="F60" s="22">
        <f t="shared" si="20"/>
        <v>0</v>
      </c>
      <c r="G60" s="22">
        <f t="shared" si="20"/>
        <v>0</v>
      </c>
      <c r="H60" s="22">
        <f t="shared" si="20"/>
        <v>0</v>
      </c>
      <c r="I60" s="22">
        <f t="shared" si="20"/>
        <v>0</v>
      </c>
      <c r="J60" s="22">
        <f t="shared" si="20"/>
        <v>0</v>
      </c>
      <c r="K60" s="22">
        <f t="shared" si="20"/>
        <v>0</v>
      </c>
      <c r="L60" s="22">
        <f t="shared" si="20"/>
        <v>0</v>
      </c>
      <c r="M60" s="22">
        <f t="shared" si="20"/>
        <v>0</v>
      </c>
      <c r="N60" s="22">
        <f t="shared" si="20"/>
        <v>0</v>
      </c>
      <c r="O60" s="22">
        <f t="shared" si="20"/>
        <v>0</v>
      </c>
      <c r="P60" s="22">
        <f t="shared" si="20"/>
        <v>0</v>
      </c>
      <c r="Q60" s="66">
        <f t="shared" si="16"/>
        <v>0</v>
      </c>
      <c r="R60" s="113"/>
      <c r="S60" s="113"/>
      <c r="T60" s="66">
        <f>PLAN!Q60-'ACTUALS &amp; FORECAST'!Q60</f>
        <v>0</v>
      </c>
    </row>
    <row r="61" spans="2:20" x14ac:dyDescent="0.25">
      <c r="B61" s="150" t="s">
        <v>29</v>
      </c>
      <c r="C61" s="16"/>
      <c r="D61" s="53"/>
      <c r="E61" s="51">
        <f>$D61*E34</f>
        <v>0</v>
      </c>
      <c r="F61" s="52">
        <f t="shared" ref="F61:P61" si="22">$D61*F34</f>
        <v>0</v>
      </c>
      <c r="G61" s="52">
        <f t="shared" si="22"/>
        <v>0</v>
      </c>
      <c r="H61" s="52">
        <f t="shared" si="22"/>
        <v>0</v>
      </c>
      <c r="I61" s="52">
        <f t="shared" si="22"/>
        <v>0</v>
      </c>
      <c r="J61" s="52">
        <f t="shared" si="22"/>
        <v>0</v>
      </c>
      <c r="K61" s="52">
        <f t="shared" si="22"/>
        <v>0</v>
      </c>
      <c r="L61" s="52">
        <f t="shared" si="22"/>
        <v>0</v>
      </c>
      <c r="M61" s="52">
        <f t="shared" si="22"/>
        <v>0</v>
      </c>
      <c r="N61" s="52">
        <f t="shared" si="22"/>
        <v>0</v>
      </c>
      <c r="O61" s="52">
        <f t="shared" si="22"/>
        <v>0</v>
      </c>
      <c r="P61" s="52">
        <f t="shared" si="22"/>
        <v>0</v>
      </c>
      <c r="Q61" s="66">
        <f t="shared" ref="Q61" si="23">SUM(E61:P61)</f>
        <v>0</v>
      </c>
      <c r="R61" s="113"/>
      <c r="S61" s="113"/>
      <c r="T61" s="66">
        <f>PLAN!Q61-'ACTUALS &amp; FORECAST'!Q61</f>
        <v>0</v>
      </c>
    </row>
    <row r="62" spans="2:20" x14ac:dyDescent="0.25">
      <c r="B62" s="150" t="s">
        <v>3</v>
      </c>
      <c r="C62" s="16"/>
      <c r="D62" s="57"/>
      <c r="E62" s="13">
        <f t="shared" ref="E62:E68" si="24">$D62</f>
        <v>0</v>
      </c>
      <c r="F62" s="22">
        <f t="shared" si="20"/>
        <v>0</v>
      </c>
      <c r="G62" s="22">
        <f t="shared" si="20"/>
        <v>0</v>
      </c>
      <c r="H62" s="22">
        <f t="shared" si="20"/>
        <v>0</v>
      </c>
      <c r="I62" s="22">
        <f t="shared" si="20"/>
        <v>0</v>
      </c>
      <c r="J62" s="22">
        <f t="shared" si="20"/>
        <v>0</v>
      </c>
      <c r="K62" s="22">
        <f t="shared" si="20"/>
        <v>0</v>
      </c>
      <c r="L62" s="22">
        <f t="shared" si="20"/>
        <v>0</v>
      </c>
      <c r="M62" s="22">
        <f t="shared" si="20"/>
        <v>0</v>
      </c>
      <c r="N62" s="22">
        <f t="shared" si="20"/>
        <v>0</v>
      </c>
      <c r="O62" s="22">
        <f t="shared" si="20"/>
        <v>0</v>
      </c>
      <c r="P62" s="22">
        <f t="shared" si="20"/>
        <v>0</v>
      </c>
      <c r="Q62" s="66">
        <f t="shared" si="16"/>
        <v>0</v>
      </c>
      <c r="R62" s="113"/>
      <c r="S62" s="113"/>
      <c r="T62" s="66">
        <f>PLAN!Q62-'ACTUALS &amp; FORECAST'!Q62</f>
        <v>0</v>
      </c>
    </row>
    <row r="63" spans="2:20" x14ac:dyDescent="0.25">
      <c r="B63" s="150" t="s">
        <v>51</v>
      </c>
      <c r="C63" s="16"/>
      <c r="D63" s="57"/>
      <c r="E63" s="13">
        <f t="shared" si="24"/>
        <v>0</v>
      </c>
      <c r="F63" s="22">
        <f t="shared" si="20"/>
        <v>0</v>
      </c>
      <c r="G63" s="22">
        <f t="shared" si="20"/>
        <v>0</v>
      </c>
      <c r="H63" s="22">
        <f t="shared" si="20"/>
        <v>0</v>
      </c>
      <c r="I63" s="22">
        <f t="shared" si="20"/>
        <v>0</v>
      </c>
      <c r="J63" s="22">
        <f t="shared" si="20"/>
        <v>0</v>
      </c>
      <c r="K63" s="22">
        <f t="shared" si="20"/>
        <v>0</v>
      </c>
      <c r="L63" s="22">
        <f t="shared" si="20"/>
        <v>0</v>
      </c>
      <c r="M63" s="22">
        <f t="shared" si="20"/>
        <v>0</v>
      </c>
      <c r="N63" s="22">
        <f t="shared" si="20"/>
        <v>0</v>
      </c>
      <c r="O63" s="22">
        <f t="shared" si="20"/>
        <v>0</v>
      </c>
      <c r="P63" s="22">
        <f t="shared" si="20"/>
        <v>0</v>
      </c>
      <c r="Q63" s="66">
        <f t="shared" si="16"/>
        <v>0</v>
      </c>
      <c r="R63" s="113"/>
      <c r="S63" s="113"/>
      <c r="T63" s="66">
        <f>PLAN!Q63-'ACTUALS &amp; FORECAST'!Q63</f>
        <v>0</v>
      </c>
    </row>
    <row r="64" spans="2:20" x14ac:dyDescent="0.25">
      <c r="B64" s="150" t="s">
        <v>43</v>
      </c>
      <c r="C64" s="16"/>
      <c r="D64" s="53"/>
      <c r="E64" s="13">
        <f t="shared" si="24"/>
        <v>0</v>
      </c>
      <c r="F64" s="22">
        <f t="shared" si="20"/>
        <v>0</v>
      </c>
      <c r="G64" s="22">
        <f t="shared" si="20"/>
        <v>0</v>
      </c>
      <c r="H64" s="22">
        <f t="shared" si="20"/>
        <v>0</v>
      </c>
      <c r="I64" s="22">
        <f t="shared" si="20"/>
        <v>0</v>
      </c>
      <c r="J64" s="22">
        <f t="shared" si="20"/>
        <v>0</v>
      </c>
      <c r="K64" s="22">
        <f t="shared" si="20"/>
        <v>0</v>
      </c>
      <c r="L64" s="22">
        <f t="shared" si="20"/>
        <v>0</v>
      </c>
      <c r="M64" s="22">
        <f t="shared" si="20"/>
        <v>0</v>
      </c>
      <c r="N64" s="22">
        <f t="shared" si="20"/>
        <v>0</v>
      </c>
      <c r="O64" s="22">
        <f t="shared" si="20"/>
        <v>0</v>
      </c>
      <c r="P64" s="22">
        <f t="shared" si="20"/>
        <v>0</v>
      </c>
      <c r="Q64" s="66">
        <f t="shared" si="16"/>
        <v>0</v>
      </c>
      <c r="R64" s="113"/>
      <c r="S64" s="113"/>
      <c r="T64" s="66">
        <f>PLAN!Q64-'ACTUALS &amp; FORECAST'!Q64</f>
        <v>0</v>
      </c>
    </row>
    <row r="65" spans="2:20" x14ac:dyDescent="0.25">
      <c r="B65" s="150" t="s">
        <v>19</v>
      </c>
      <c r="C65" s="16"/>
      <c r="D65" s="57"/>
      <c r="E65" s="13">
        <f t="shared" si="24"/>
        <v>0</v>
      </c>
      <c r="F65" s="22">
        <f t="shared" si="20"/>
        <v>0</v>
      </c>
      <c r="G65" s="22">
        <f t="shared" si="20"/>
        <v>0</v>
      </c>
      <c r="H65" s="22">
        <f t="shared" si="20"/>
        <v>0</v>
      </c>
      <c r="I65" s="22">
        <f t="shared" si="20"/>
        <v>0</v>
      </c>
      <c r="J65" s="22">
        <f t="shared" si="20"/>
        <v>0</v>
      </c>
      <c r="K65" s="22">
        <f t="shared" si="20"/>
        <v>0</v>
      </c>
      <c r="L65" s="22">
        <f t="shared" si="20"/>
        <v>0</v>
      </c>
      <c r="M65" s="22">
        <f t="shared" si="20"/>
        <v>0</v>
      </c>
      <c r="N65" s="22">
        <f t="shared" si="20"/>
        <v>0</v>
      </c>
      <c r="O65" s="22">
        <f t="shared" si="20"/>
        <v>0</v>
      </c>
      <c r="P65" s="22">
        <f t="shared" si="20"/>
        <v>0</v>
      </c>
      <c r="Q65" s="66">
        <f t="shared" si="16"/>
        <v>0</v>
      </c>
      <c r="R65" s="113"/>
      <c r="S65" s="113"/>
      <c r="T65" s="66">
        <f>PLAN!Q65-'ACTUALS &amp; FORECAST'!Q65</f>
        <v>0</v>
      </c>
    </row>
    <row r="66" spans="2:20" x14ac:dyDescent="0.25">
      <c r="B66" s="150" t="s">
        <v>91</v>
      </c>
      <c r="C66" s="16"/>
      <c r="D66" s="57"/>
      <c r="E66" s="13">
        <f t="shared" si="24"/>
        <v>0</v>
      </c>
      <c r="F66" s="22">
        <f t="shared" si="20"/>
        <v>0</v>
      </c>
      <c r="G66" s="22">
        <f t="shared" si="20"/>
        <v>0</v>
      </c>
      <c r="H66" s="22">
        <f t="shared" si="20"/>
        <v>0</v>
      </c>
      <c r="I66" s="22">
        <f t="shared" si="20"/>
        <v>0</v>
      </c>
      <c r="J66" s="22">
        <f t="shared" si="20"/>
        <v>0</v>
      </c>
      <c r="K66" s="22">
        <f t="shared" si="20"/>
        <v>0</v>
      </c>
      <c r="L66" s="22">
        <f t="shared" si="20"/>
        <v>0</v>
      </c>
      <c r="M66" s="22">
        <f t="shared" si="20"/>
        <v>0</v>
      </c>
      <c r="N66" s="22">
        <f t="shared" si="20"/>
        <v>0</v>
      </c>
      <c r="O66" s="22">
        <f t="shared" si="20"/>
        <v>0</v>
      </c>
      <c r="P66" s="22">
        <f t="shared" si="20"/>
        <v>0</v>
      </c>
      <c r="Q66" s="66"/>
      <c r="R66" s="113"/>
      <c r="S66" s="113"/>
      <c r="T66" s="66">
        <f>PLAN!Q66-'ACTUALS &amp; FORECAST'!Q66</f>
        <v>0</v>
      </c>
    </row>
    <row r="67" spans="2:20" x14ac:dyDescent="0.25">
      <c r="B67" s="150" t="s">
        <v>48</v>
      </c>
      <c r="C67" s="16"/>
      <c r="D67" s="57"/>
      <c r="E67" s="13">
        <f t="shared" si="24"/>
        <v>0</v>
      </c>
      <c r="F67" s="22">
        <f t="shared" si="20"/>
        <v>0</v>
      </c>
      <c r="G67" s="22">
        <f t="shared" si="20"/>
        <v>0</v>
      </c>
      <c r="H67" s="22">
        <f t="shared" si="20"/>
        <v>0</v>
      </c>
      <c r="I67" s="22">
        <f t="shared" si="20"/>
        <v>0</v>
      </c>
      <c r="J67" s="22">
        <f t="shared" si="20"/>
        <v>0</v>
      </c>
      <c r="K67" s="22">
        <f t="shared" si="20"/>
        <v>0</v>
      </c>
      <c r="L67" s="22">
        <f t="shared" si="20"/>
        <v>0</v>
      </c>
      <c r="M67" s="22">
        <f t="shared" si="20"/>
        <v>0</v>
      </c>
      <c r="N67" s="22">
        <f t="shared" si="20"/>
        <v>0</v>
      </c>
      <c r="O67" s="22">
        <f t="shared" si="20"/>
        <v>0</v>
      </c>
      <c r="P67" s="22">
        <f t="shared" si="20"/>
        <v>0</v>
      </c>
      <c r="Q67" s="66">
        <f t="shared" si="16"/>
        <v>0</v>
      </c>
      <c r="R67" s="113"/>
      <c r="S67" s="113"/>
      <c r="T67" s="66">
        <f>PLAN!Q67-'ACTUALS &amp; FORECAST'!Q67</f>
        <v>0</v>
      </c>
    </row>
    <row r="68" spans="2:20" x14ac:dyDescent="0.25">
      <c r="B68" s="150" t="s">
        <v>55</v>
      </c>
      <c r="C68" s="16"/>
      <c r="D68" s="53"/>
      <c r="E68" s="13">
        <f t="shared" si="24"/>
        <v>0</v>
      </c>
      <c r="F68" s="22">
        <f t="shared" si="20"/>
        <v>0</v>
      </c>
      <c r="G68" s="22">
        <f t="shared" si="20"/>
        <v>0</v>
      </c>
      <c r="H68" s="22">
        <f t="shared" si="20"/>
        <v>0</v>
      </c>
      <c r="I68" s="22">
        <f t="shared" si="20"/>
        <v>0</v>
      </c>
      <c r="J68" s="22">
        <f t="shared" si="20"/>
        <v>0</v>
      </c>
      <c r="K68" s="22">
        <f t="shared" si="20"/>
        <v>0</v>
      </c>
      <c r="L68" s="22">
        <f t="shared" si="20"/>
        <v>0</v>
      </c>
      <c r="M68" s="22">
        <f t="shared" si="20"/>
        <v>0</v>
      </c>
      <c r="N68" s="22">
        <f t="shared" si="20"/>
        <v>0</v>
      </c>
      <c r="O68" s="22">
        <f t="shared" si="20"/>
        <v>0</v>
      </c>
      <c r="P68" s="22">
        <f t="shared" si="20"/>
        <v>0</v>
      </c>
      <c r="Q68" s="66">
        <f t="shared" si="16"/>
        <v>0</v>
      </c>
      <c r="R68" s="113"/>
      <c r="S68" s="113"/>
      <c r="T68" s="66">
        <f>PLAN!Q68-'ACTUALS &amp; FORECAST'!Q68</f>
        <v>0</v>
      </c>
    </row>
    <row r="69" spans="2:20" x14ac:dyDescent="0.25">
      <c r="B69" s="7" t="s">
        <v>44</v>
      </c>
      <c r="C69" s="16"/>
      <c r="D69" s="57"/>
      <c r="E69" s="13">
        <f>D69</f>
        <v>0</v>
      </c>
      <c r="F69" s="22">
        <f>E69</f>
        <v>0</v>
      </c>
      <c r="G69" s="22">
        <f t="shared" ref="G69:P69" si="25">F69</f>
        <v>0</v>
      </c>
      <c r="H69" s="22">
        <f t="shared" si="25"/>
        <v>0</v>
      </c>
      <c r="I69" s="22">
        <f t="shared" si="25"/>
        <v>0</v>
      </c>
      <c r="J69" s="22">
        <f t="shared" si="25"/>
        <v>0</v>
      </c>
      <c r="K69" s="22">
        <f t="shared" si="25"/>
        <v>0</v>
      </c>
      <c r="L69" s="22">
        <f t="shared" si="25"/>
        <v>0</v>
      </c>
      <c r="M69" s="22">
        <f t="shared" si="25"/>
        <v>0</v>
      </c>
      <c r="N69" s="22">
        <f t="shared" si="25"/>
        <v>0</v>
      </c>
      <c r="O69" s="22">
        <f t="shared" si="25"/>
        <v>0</v>
      </c>
      <c r="P69" s="22">
        <f t="shared" si="25"/>
        <v>0</v>
      </c>
      <c r="Q69" s="66">
        <f t="shared" si="16"/>
        <v>0</v>
      </c>
      <c r="R69" s="113"/>
      <c r="S69" s="113"/>
      <c r="T69" s="66">
        <f>PLAN!Q69-'ACTUALS &amp; FORECAST'!Q69</f>
        <v>0</v>
      </c>
    </row>
    <row r="70" spans="2:20" x14ac:dyDescent="0.25">
      <c r="B70" s="7" t="s">
        <v>64</v>
      </c>
      <c r="C70" s="16"/>
      <c r="D70" s="57"/>
      <c r="E70" s="13">
        <f>$D70</f>
        <v>0</v>
      </c>
      <c r="F70" s="22">
        <f t="shared" ref="F70:P72" si="26">$D70</f>
        <v>0</v>
      </c>
      <c r="G70" s="22">
        <f t="shared" si="26"/>
        <v>0</v>
      </c>
      <c r="H70" s="22">
        <f t="shared" si="26"/>
        <v>0</v>
      </c>
      <c r="I70" s="22">
        <f t="shared" si="26"/>
        <v>0</v>
      </c>
      <c r="J70" s="22">
        <f t="shared" si="26"/>
        <v>0</v>
      </c>
      <c r="K70" s="22">
        <f t="shared" si="26"/>
        <v>0</v>
      </c>
      <c r="L70" s="22">
        <f t="shared" si="26"/>
        <v>0</v>
      </c>
      <c r="M70" s="22">
        <f t="shared" si="26"/>
        <v>0</v>
      </c>
      <c r="N70" s="22">
        <f t="shared" si="26"/>
        <v>0</v>
      </c>
      <c r="O70" s="22">
        <f t="shared" si="26"/>
        <v>0</v>
      </c>
      <c r="P70" s="22">
        <f t="shared" si="26"/>
        <v>0</v>
      </c>
      <c r="Q70" s="66">
        <f t="shared" si="16"/>
        <v>0</v>
      </c>
      <c r="R70" s="113"/>
      <c r="S70" s="113"/>
      <c r="T70" s="66">
        <f>PLAN!Q70-'ACTUALS &amp; FORECAST'!Q70</f>
        <v>0</v>
      </c>
    </row>
    <row r="71" spans="2:20" x14ac:dyDescent="0.25">
      <c r="B71" s="7" t="s">
        <v>5</v>
      </c>
      <c r="C71" s="16"/>
      <c r="D71" s="53"/>
      <c r="E71" s="13">
        <f>$D71</f>
        <v>0</v>
      </c>
      <c r="F71" s="22">
        <f t="shared" si="26"/>
        <v>0</v>
      </c>
      <c r="G71" s="22">
        <f t="shared" si="26"/>
        <v>0</v>
      </c>
      <c r="H71" s="22">
        <f t="shared" si="26"/>
        <v>0</v>
      </c>
      <c r="I71" s="22">
        <f t="shared" si="26"/>
        <v>0</v>
      </c>
      <c r="J71" s="22">
        <f t="shared" si="26"/>
        <v>0</v>
      </c>
      <c r="K71" s="22">
        <f t="shared" si="26"/>
        <v>0</v>
      </c>
      <c r="L71" s="22">
        <f t="shared" si="26"/>
        <v>0</v>
      </c>
      <c r="M71" s="22">
        <f t="shared" si="26"/>
        <v>0</v>
      </c>
      <c r="N71" s="22">
        <f t="shared" si="26"/>
        <v>0</v>
      </c>
      <c r="O71" s="22">
        <f t="shared" si="26"/>
        <v>0</v>
      </c>
      <c r="P71" s="22">
        <f t="shared" si="26"/>
        <v>0</v>
      </c>
      <c r="Q71" s="66">
        <f t="shared" si="16"/>
        <v>0</v>
      </c>
      <c r="R71" s="113"/>
      <c r="S71" s="113"/>
      <c r="T71" s="66">
        <f>PLAN!Q71-'ACTUALS &amp; FORECAST'!Q71</f>
        <v>0</v>
      </c>
    </row>
    <row r="72" spans="2:20" s="94" customFormat="1" x14ac:dyDescent="0.25">
      <c r="B72" s="86" t="s">
        <v>6</v>
      </c>
      <c r="C72" s="118"/>
      <c r="D72" s="119"/>
      <c r="E72" s="13">
        <f>$D72</f>
        <v>0</v>
      </c>
      <c r="F72" s="22">
        <f t="shared" si="26"/>
        <v>0</v>
      </c>
      <c r="G72" s="22">
        <f t="shared" si="26"/>
        <v>0</v>
      </c>
      <c r="H72" s="22">
        <f t="shared" si="26"/>
        <v>0</v>
      </c>
      <c r="I72" s="22">
        <f t="shared" si="26"/>
        <v>0</v>
      </c>
      <c r="J72" s="22">
        <f t="shared" si="26"/>
        <v>0</v>
      </c>
      <c r="K72" s="22">
        <f t="shared" si="26"/>
        <v>0</v>
      </c>
      <c r="L72" s="22">
        <f t="shared" si="26"/>
        <v>0</v>
      </c>
      <c r="M72" s="22">
        <f t="shared" si="26"/>
        <v>0</v>
      </c>
      <c r="N72" s="22">
        <f t="shared" si="26"/>
        <v>0</v>
      </c>
      <c r="O72" s="22">
        <f t="shared" si="26"/>
        <v>0</v>
      </c>
      <c r="P72" s="22">
        <f t="shared" si="26"/>
        <v>0</v>
      </c>
      <c r="Q72" s="118">
        <f t="shared" si="16"/>
        <v>0</v>
      </c>
      <c r="R72" s="113"/>
      <c r="S72" s="113"/>
      <c r="T72" s="118">
        <f>PLAN!Q72-'ACTUALS &amp; FORECAST'!Q72</f>
        <v>0</v>
      </c>
    </row>
    <row r="73" spans="2:20" x14ac:dyDescent="0.25">
      <c r="B73" s="8" t="s">
        <v>50</v>
      </c>
      <c r="C73" s="122"/>
      <c r="D73" s="92"/>
      <c r="E73" s="14">
        <f>$D73</f>
        <v>0</v>
      </c>
      <c r="F73" s="26">
        <f t="shared" ref="F73:P73" si="27">$D73</f>
        <v>0</v>
      </c>
      <c r="G73" s="26">
        <f t="shared" si="27"/>
        <v>0</v>
      </c>
      <c r="H73" s="26">
        <f t="shared" si="27"/>
        <v>0</v>
      </c>
      <c r="I73" s="26">
        <f t="shared" si="27"/>
        <v>0</v>
      </c>
      <c r="J73" s="26">
        <f t="shared" si="27"/>
        <v>0</v>
      </c>
      <c r="K73" s="26">
        <f t="shared" si="27"/>
        <v>0</v>
      </c>
      <c r="L73" s="26">
        <f t="shared" si="27"/>
        <v>0</v>
      </c>
      <c r="M73" s="26">
        <f t="shared" si="27"/>
        <v>0</v>
      </c>
      <c r="N73" s="26">
        <f t="shared" si="27"/>
        <v>0</v>
      </c>
      <c r="O73" s="26">
        <f t="shared" si="27"/>
        <v>0</v>
      </c>
      <c r="P73" s="26">
        <f t="shared" si="27"/>
        <v>0</v>
      </c>
      <c r="Q73" s="67">
        <f t="shared" si="16"/>
        <v>0</v>
      </c>
      <c r="R73" s="113"/>
      <c r="S73" s="113"/>
      <c r="T73" s="67">
        <f>PLAN!Q73-'ACTUALS &amp; FORECAST'!Q73</f>
        <v>0</v>
      </c>
    </row>
    <row r="74" spans="2:20" s="1" customFormat="1" ht="12.75" x14ac:dyDescent="0.2">
      <c r="B74" s="12" t="s">
        <v>49</v>
      </c>
      <c r="C74" s="48">
        <f t="shared" ref="C74:Q74" si="28">SUM(C52:C73)</f>
        <v>0</v>
      </c>
      <c r="D74" s="78"/>
      <c r="E74" s="74">
        <f t="shared" si="28"/>
        <v>0</v>
      </c>
      <c r="F74" s="74">
        <f t="shared" si="28"/>
        <v>0</v>
      </c>
      <c r="G74" s="74">
        <f t="shared" si="28"/>
        <v>0</v>
      </c>
      <c r="H74" s="74">
        <f t="shared" si="28"/>
        <v>0</v>
      </c>
      <c r="I74" s="74">
        <f t="shared" si="28"/>
        <v>0</v>
      </c>
      <c r="J74" s="74">
        <f t="shared" si="28"/>
        <v>0</v>
      </c>
      <c r="K74" s="74">
        <f t="shared" si="28"/>
        <v>0</v>
      </c>
      <c r="L74" s="74">
        <f t="shared" si="28"/>
        <v>0</v>
      </c>
      <c r="M74" s="74">
        <f t="shared" si="28"/>
        <v>0</v>
      </c>
      <c r="N74" s="74">
        <f t="shared" si="28"/>
        <v>0</v>
      </c>
      <c r="O74" s="74">
        <f t="shared" si="28"/>
        <v>0</v>
      </c>
      <c r="P74" s="74">
        <f t="shared" si="28"/>
        <v>0</v>
      </c>
      <c r="Q74" s="48">
        <f t="shared" si="28"/>
        <v>0</v>
      </c>
      <c r="R74" s="114"/>
      <c r="S74" s="114"/>
      <c r="T74" s="48">
        <f>PLAN!Q74-'ACTUALS &amp; FORECAST'!Q74</f>
        <v>0</v>
      </c>
    </row>
    <row r="75" spans="2:20" x14ac:dyDescent="0.25">
      <c r="B75" s="5"/>
      <c r="C75" s="89">
        <f>IFERROR(C74/C34,0)</f>
        <v>0</v>
      </c>
      <c r="D75" s="79"/>
      <c r="E75" s="30">
        <f>IFERROR(E74/E34,0)</f>
        <v>0</v>
      </c>
      <c r="F75" s="42">
        <f t="shared" ref="F75:Q75" si="29">IFERROR(F74/F34,0)</f>
        <v>0</v>
      </c>
      <c r="G75" s="42">
        <f t="shared" si="29"/>
        <v>0</v>
      </c>
      <c r="H75" s="42">
        <f t="shared" si="29"/>
        <v>0</v>
      </c>
      <c r="I75" s="42">
        <f t="shared" si="29"/>
        <v>0</v>
      </c>
      <c r="J75" s="42">
        <f t="shared" si="29"/>
        <v>0</v>
      </c>
      <c r="K75" s="42">
        <f t="shared" si="29"/>
        <v>0</v>
      </c>
      <c r="L75" s="42">
        <f t="shared" si="29"/>
        <v>0</v>
      </c>
      <c r="M75" s="42">
        <f t="shared" si="29"/>
        <v>0</v>
      </c>
      <c r="N75" s="42">
        <f t="shared" si="29"/>
        <v>0</v>
      </c>
      <c r="O75" s="42">
        <f t="shared" si="29"/>
        <v>0</v>
      </c>
      <c r="P75" s="42">
        <f t="shared" si="29"/>
        <v>0</v>
      </c>
      <c r="Q75" s="68">
        <f t="shared" si="29"/>
        <v>0</v>
      </c>
      <c r="R75" s="113"/>
      <c r="S75" s="113"/>
      <c r="T75" s="76">
        <f>PLAN!Q75-'ACTUALS &amp; FORECAST'!Q75</f>
        <v>0</v>
      </c>
    </row>
    <row r="76" spans="2:20" s="1" customFormat="1" ht="12.75" x14ac:dyDescent="0.2">
      <c r="B76" s="11" t="s">
        <v>65</v>
      </c>
      <c r="C76" s="48">
        <f t="shared" ref="C76" si="30">C49-C74</f>
        <v>0</v>
      </c>
      <c r="D76" s="80"/>
      <c r="E76" s="74">
        <f t="shared" ref="E76:Q76" si="31">E49-E74</f>
        <v>0</v>
      </c>
      <c r="F76" s="74">
        <f t="shared" si="31"/>
        <v>0</v>
      </c>
      <c r="G76" s="74">
        <f t="shared" si="31"/>
        <v>0</v>
      </c>
      <c r="H76" s="74">
        <f t="shared" si="31"/>
        <v>0</v>
      </c>
      <c r="I76" s="74">
        <f t="shared" si="31"/>
        <v>0</v>
      </c>
      <c r="J76" s="74">
        <f t="shared" si="31"/>
        <v>0</v>
      </c>
      <c r="K76" s="74">
        <f t="shared" si="31"/>
        <v>0</v>
      </c>
      <c r="L76" s="74">
        <f t="shared" si="31"/>
        <v>0</v>
      </c>
      <c r="M76" s="74">
        <f t="shared" si="31"/>
        <v>0</v>
      </c>
      <c r="N76" s="74">
        <f t="shared" si="31"/>
        <v>0</v>
      </c>
      <c r="O76" s="74">
        <f t="shared" si="31"/>
        <v>0</v>
      </c>
      <c r="P76" s="49">
        <f t="shared" si="31"/>
        <v>0</v>
      </c>
      <c r="Q76" s="49">
        <f t="shared" si="31"/>
        <v>0</v>
      </c>
      <c r="R76" s="114"/>
      <c r="S76" s="114"/>
      <c r="T76" s="48">
        <f>'ACTUALS &amp; FORECAST'!Q76-PLAN!Q76</f>
        <v>0</v>
      </c>
    </row>
    <row r="77" spans="2:20" x14ac:dyDescent="0.25">
      <c r="B77" s="15" t="s">
        <v>37</v>
      </c>
      <c r="C77" s="16">
        <f>$D77*C76</f>
        <v>0</v>
      </c>
      <c r="D77" s="81"/>
      <c r="E77" s="22">
        <f>$D77*E76</f>
        <v>0</v>
      </c>
      <c r="F77" s="22">
        <f t="shared" ref="F77:P77" si="32">$D77*F76</f>
        <v>0</v>
      </c>
      <c r="G77" s="22">
        <f t="shared" si="32"/>
        <v>0</v>
      </c>
      <c r="H77" s="22">
        <f t="shared" si="32"/>
        <v>0</v>
      </c>
      <c r="I77" s="22">
        <f t="shared" si="32"/>
        <v>0</v>
      </c>
      <c r="J77" s="22">
        <f t="shared" si="32"/>
        <v>0</v>
      </c>
      <c r="K77" s="22">
        <f t="shared" si="32"/>
        <v>0</v>
      </c>
      <c r="L77" s="22">
        <f t="shared" si="32"/>
        <v>0</v>
      </c>
      <c r="M77" s="22">
        <f t="shared" si="32"/>
        <v>0</v>
      </c>
      <c r="N77" s="22">
        <f t="shared" si="32"/>
        <v>0</v>
      </c>
      <c r="O77" s="22">
        <f t="shared" si="32"/>
        <v>0</v>
      </c>
      <c r="P77" s="22">
        <f t="shared" si="32"/>
        <v>0</v>
      </c>
      <c r="Q77" s="62">
        <f t="shared" ref="Q77" si="33">SUM(E77:P77)</f>
        <v>0</v>
      </c>
      <c r="R77" s="113"/>
      <c r="S77" s="113"/>
      <c r="T77" s="66">
        <f>PLAN!Q77-'ACTUALS &amp; FORECAST'!Q77</f>
        <v>0</v>
      </c>
    </row>
    <row r="78" spans="2:20" x14ac:dyDescent="0.25">
      <c r="B78" s="15"/>
      <c r="C78" s="16"/>
      <c r="D78" s="79"/>
      <c r="E78" s="22"/>
      <c r="F78" s="22"/>
      <c r="G78" s="22"/>
      <c r="H78" s="22"/>
      <c r="I78" s="22"/>
      <c r="J78" s="22"/>
      <c r="K78" s="22"/>
      <c r="L78" s="22"/>
      <c r="M78" s="22"/>
      <c r="N78" s="22"/>
      <c r="O78" s="22"/>
      <c r="P78" s="22"/>
      <c r="Q78" s="62"/>
      <c r="R78" s="113"/>
      <c r="S78" s="113"/>
      <c r="T78" s="66"/>
    </row>
    <row r="79" spans="2:20" s="1" customFormat="1" ht="12.75" x14ac:dyDescent="0.2">
      <c r="B79" s="11" t="s">
        <v>36</v>
      </c>
      <c r="C79" s="48">
        <f>C76-C77</f>
        <v>0</v>
      </c>
      <c r="D79" s="80"/>
      <c r="E79" s="74">
        <f>E76-E77</f>
        <v>0</v>
      </c>
      <c r="F79" s="74">
        <f t="shared" ref="F79:P79" si="34">F76-F77</f>
        <v>0</v>
      </c>
      <c r="G79" s="74">
        <f t="shared" si="34"/>
        <v>0</v>
      </c>
      <c r="H79" s="74">
        <f t="shared" si="34"/>
        <v>0</v>
      </c>
      <c r="I79" s="74">
        <f t="shared" si="34"/>
        <v>0</v>
      </c>
      <c r="J79" s="74">
        <f t="shared" si="34"/>
        <v>0</v>
      </c>
      <c r="K79" s="74">
        <f t="shared" si="34"/>
        <v>0</v>
      </c>
      <c r="L79" s="74">
        <f t="shared" si="34"/>
        <v>0</v>
      </c>
      <c r="M79" s="74">
        <f t="shared" si="34"/>
        <v>0</v>
      </c>
      <c r="N79" s="74">
        <f t="shared" si="34"/>
        <v>0</v>
      </c>
      <c r="O79" s="74">
        <f t="shared" si="34"/>
        <v>0</v>
      </c>
      <c r="P79" s="49">
        <f t="shared" si="34"/>
        <v>0</v>
      </c>
      <c r="Q79" s="49">
        <f>Q76-Q77</f>
        <v>0</v>
      </c>
      <c r="R79" s="114"/>
      <c r="S79" s="114"/>
      <c r="T79" s="48">
        <f>'ACTUALS &amp; FORECAST'!Q79-PLAN!Q79</f>
        <v>0</v>
      </c>
    </row>
    <row r="80" spans="2:20" x14ac:dyDescent="0.25">
      <c r="C80" s="90">
        <f>IFERROR(C79/C34,0)</f>
        <v>0</v>
      </c>
      <c r="E80" s="33">
        <f>IFERROR(E79/E34,0)</f>
        <v>0</v>
      </c>
      <c r="F80" s="33">
        <f t="shared" ref="F80:Q80" si="35">IFERROR(F79/F34,0)</f>
        <v>0</v>
      </c>
      <c r="G80" s="33">
        <f t="shared" si="35"/>
        <v>0</v>
      </c>
      <c r="H80" s="33">
        <f t="shared" si="35"/>
        <v>0</v>
      </c>
      <c r="I80" s="33">
        <f t="shared" si="35"/>
        <v>0</v>
      </c>
      <c r="J80" s="33">
        <f t="shared" si="35"/>
        <v>0</v>
      </c>
      <c r="K80" s="33">
        <f t="shared" si="35"/>
        <v>0</v>
      </c>
      <c r="L80" s="33">
        <f t="shared" si="35"/>
        <v>0</v>
      </c>
      <c r="M80" s="33">
        <f t="shared" si="35"/>
        <v>0</v>
      </c>
      <c r="N80" s="33">
        <f t="shared" si="35"/>
        <v>0</v>
      </c>
      <c r="O80" s="33">
        <f t="shared" si="35"/>
        <v>0</v>
      </c>
      <c r="P80" s="33">
        <f t="shared" si="35"/>
        <v>0</v>
      </c>
      <c r="Q80" s="69">
        <f t="shared" si="35"/>
        <v>0</v>
      </c>
      <c r="R80" s="113"/>
      <c r="S80" s="113"/>
      <c r="T80" s="69">
        <f>'ACTUALS &amp; FORECAST'!Q80-PLAN!Q80</f>
        <v>0</v>
      </c>
    </row>
    <row r="82" spans="2:20" x14ac:dyDescent="0.25">
      <c r="B82" t="s">
        <v>56</v>
      </c>
      <c r="C82" s="50">
        <f>C34-C48-C74-C77-C79</f>
        <v>0</v>
      </c>
      <c r="E82" s="50">
        <f>E34-E48-E74-E77-E79</f>
        <v>0</v>
      </c>
      <c r="F82" s="50">
        <f t="shared" ref="F82:Q82" si="36">F34-F48-F74-F77-F79</f>
        <v>0</v>
      </c>
      <c r="G82" s="50">
        <f t="shared" si="36"/>
        <v>0</v>
      </c>
      <c r="H82" s="50">
        <f t="shared" si="36"/>
        <v>0</v>
      </c>
      <c r="I82" s="50">
        <f t="shared" si="36"/>
        <v>0</v>
      </c>
      <c r="J82" s="50">
        <f t="shared" si="36"/>
        <v>0</v>
      </c>
      <c r="K82" s="50">
        <f t="shared" si="36"/>
        <v>0</v>
      </c>
      <c r="L82" s="50">
        <f t="shared" si="36"/>
        <v>0</v>
      </c>
      <c r="M82" s="50">
        <f t="shared" si="36"/>
        <v>0</v>
      </c>
      <c r="N82" s="50">
        <f t="shared" si="36"/>
        <v>0</v>
      </c>
      <c r="O82" s="50">
        <f t="shared" si="36"/>
        <v>0</v>
      </c>
      <c r="P82" s="50">
        <f t="shared" si="36"/>
        <v>0</v>
      </c>
      <c r="Q82" s="70">
        <f t="shared" si="36"/>
        <v>0</v>
      </c>
      <c r="T82" s="143"/>
    </row>
    <row r="84" spans="2:20" x14ac:dyDescent="0.25">
      <c r="B84" s="3" t="s">
        <v>71</v>
      </c>
      <c r="C84" s="3" t="s">
        <v>75</v>
      </c>
      <c r="D84" s="82"/>
      <c r="E84" s="3"/>
      <c r="F84" s="3"/>
      <c r="G84" s="3"/>
      <c r="H84" s="3"/>
      <c r="I84" s="3"/>
      <c r="J84" s="3"/>
      <c r="K84" s="3"/>
      <c r="L84" s="3"/>
      <c r="M84" s="3"/>
      <c r="N84" s="3"/>
      <c r="O84" s="3"/>
      <c r="P84" s="3"/>
      <c r="Q84" s="83"/>
      <c r="T84" s="144"/>
    </row>
    <row r="85" spans="2:20" s="1" customFormat="1" ht="12.75" x14ac:dyDescent="0.2">
      <c r="B85" s="1" t="s">
        <v>73</v>
      </c>
    </row>
    <row r="86" spans="2:20" x14ac:dyDescent="0.25">
      <c r="D86"/>
    </row>
    <row r="87" spans="2:20" x14ac:dyDescent="0.25">
      <c r="B87" s="84" t="s">
        <v>39</v>
      </c>
      <c r="C87" t="s">
        <v>99</v>
      </c>
      <c r="D87"/>
    </row>
    <row r="88" spans="2:20" x14ac:dyDescent="0.25">
      <c r="B88" s="84" t="s">
        <v>38</v>
      </c>
      <c r="C88" t="s">
        <v>100</v>
      </c>
      <c r="D88"/>
    </row>
    <row r="89" spans="2:20" x14ac:dyDescent="0.25">
      <c r="B89" s="84" t="s">
        <v>40</v>
      </c>
      <c r="C89" t="s">
        <v>101</v>
      </c>
      <c r="D89"/>
    </row>
    <row r="90" spans="2:20" x14ac:dyDescent="0.25">
      <c r="B90" s="84" t="s">
        <v>41</v>
      </c>
      <c r="C90" t="s">
        <v>102</v>
      </c>
      <c r="D90"/>
    </row>
    <row r="91" spans="2:20" x14ac:dyDescent="0.25">
      <c r="B91" s="84" t="s">
        <v>74</v>
      </c>
      <c r="C91" t="s">
        <v>103</v>
      </c>
      <c r="D91"/>
    </row>
  </sheetData>
  <conditionalFormatting sqref="E82:Q82">
    <cfRule type="cellIs" dxfId="3" priority="3" operator="notEqual">
      <formula>0</formula>
    </cfRule>
  </conditionalFormatting>
  <conditionalFormatting sqref="T82">
    <cfRule type="cellIs" dxfId="2" priority="1" operator="notEqual">
      <formula>0</formula>
    </cfRule>
  </conditionalFormatting>
  <pageMargins left="0.7" right="0.7" top="0.75" bottom="0.75" header="0.3" footer="0.3"/>
  <pageSetup orientation="portrait" r:id="rId1"/>
  <ignoredErrors>
    <ignoredError sqref="E69:P69 E57:P61" 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heetPr>
  <dimension ref="B1:R91"/>
  <sheetViews>
    <sheetView showGridLines="0" workbookViewId="0">
      <pane xSplit="2" ySplit="28" topLeftCell="C29" activePane="bottomRight" state="frozen"/>
      <selection pane="topRight" activeCell="C1" sqref="C1"/>
      <selection pane="bottomLeft" activeCell="A29" sqref="A29"/>
      <selection pane="bottomRight"/>
    </sheetView>
  </sheetViews>
  <sheetFormatPr defaultRowHeight="13.5" outlineLevelRow="1" outlineLevelCol="1" x14ac:dyDescent="0.25"/>
  <cols>
    <col min="2" max="2" width="41.140625" customWidth="1"/>
    <col min="3" max="3" width="9.28515625" hidden="1" customWidth="1" outlineLevel="1"/>
    <col min="4" max="4" width="9.140625" style="33" hidden="1" customWidth="1" outlineLevel="1"/>
    <col min="5" max="5" width="9" customWidth="1" collapsed="1"/>
    <col min="6" max="13" width="10.42578125" bestFit="1" customWidth="1"/>
    <col min="14" max="16" width="10.42578125" customWidth="1"/>
    <col min="17" max="17" width="11.42578125" style="61" bestFit="1" customWidth="1"/>
  </cols>
  <sheetData>
    <row r="1" spans="2:17" x14ac:dyDescent="0.25">
      <c r="B1" s="1"/>
      <c r="C1" s="1"/>
      <c r="D1" s="32"/>
      <c r="E1" s="77"/>
      <c r="F1" s="77"/>
      <c r="G1" s="77"/>
      <c r="H1" s="77"/>
      <c r="I1" s="77"/>
      <c r="J1" s="77"/>
      <c r="K1" s="77"/>
      <c r="L1" s="77"/>
      <c r="M1" s="77"/>
      <c r="N1" s="77"/>
      <c r="O1" s="77"/>
      <c r="P1" s="77"/>
      <c r="Q1" s="77"/>
    </row>
    <row r="2" spans="2:17" x14ac:dyDescent="0.25">
      <c r="B2" s="1"/>
      <c r="C2" s="1"/>
      <c r="D2" s="32"/>
      <c r="E2" s="106"/>
      <c r="F2" s="138"/>
      <c r="G2" s="138"/>
      <c r="H2" s="138"/>
      <c r="I2" s="138"/>
      <c r="J2" s="138"/>
      <c r="K2" s="138"/>
      <c r="L2" s="138"/>
      <c r="M2" s="138"/>
      <c r="N2" s="138"/>
      <c r="O2" s="77"/>
      <c r="P2" s="77"/>
      <c r="Q2" s="77"/>
    </row>
    <row r="3" spans="2:17" x14ac:dyDescent="0.25">
      <c r="B3" s="1"/>
      <c r="C3" s="1"/>
      <c r="D3" s="32"/>
      <c r="E3" s="106"/>
      <c r="F3" s="138"/>
      <c r="G3" s="138"/>
      <c r="H3" s="138"/>
      <c r="I3" s="138"/>
      <c r="J3" s="138"/>
      <c r="K3" s="138"/>
      <c r="L3" s="138"/>
      <c r="M3" s="138"/>
      <c r="N3" s="138"/>
      <c r="O3" s="77"/>
      <c r="P3" s="77"/>
      <c r="Q3" s="77"/>
    </row>
    <row r="4" spans="2:17" hidden="1" x14ac:dyDescent="0.25">
      <c r="F4" s="138"/>
      <c r="G4" s="138"/>
      <c r="H4" s="138"/>
      <c r="I4" s="138"/>
      <c r="J4" s="138"/>
      <c r="K4" s="138"/>
      <c r="L4" s="138"/>
      <c r="M4" s="138"/>
      <c r="N4" s="138"/>
      <c r="O4" s="77"/>
      <c r="P4" s="77"/>
      <c r="Q4" s="77"/>
    </row>
    <row r="5" spans="2:17" hidden="1" x14ac:dyDescent="0.25">
      <c r="E5" s="139"/>
      <c r="F5" s="140"/>
      <c r="G5" s="138"/>
      <c r="H5" s="138"/>
      <c r="I5" s="138"/>
      <c r="J5" s="138"/>
      <c r="K5" s="138"/>
      <c r="L5" s="138"/>
      <c r="M5" s="138"/>
      <c r="N5" s="138"/>
      <c r="O5" s="77"/>
      <c r="P5" s="77"/>
      <c r="Q5" s="77"/>
    </row>
    <row r="6" spans="2:17" hidden="1" x14ac:dyDescent="0.25">
      <c r="E6" s="139"/>
      <c r="F6" s="129"/>
      <c r="G6" s="138"/>
      <c r="H6" s="138"/>
      <c r="I6" s="138"/>
      <c r="J6" s="138"/>
      <c r="K6" s="138"/>
      <c r="L6" s="138"/>
      <c r="M6" s="141"/>
      <c r="N6" s="138"/>
      <c r="O6" s="77"/>
      <c r="P6" s="77"/>
      <c r="Q6" s="77"/>
    </row>
    <row r="7" spans="2:17" hidden="1" x14ac:dyDescent="0.25">
      <c r="E7" s="139"/>
      <c r="F7" s="129"/>
      <c r="G7" s="138"/>
      <c r="H7" s="138"/>
      <c r="I7" s="138"/>
      <c r="J7" s="138"/>
      <c r="K7" s="138"/>
      <c r="L7" s="138"/>
      <c r="M7" s="141"/>
      <c r="N7" s="138"/>
      <c r="O7" s="77"/>
      <c r="P7" s="77"/>
      <c r="Q7" s="77"/>
    </row>
    <row r="8" spans="2:17" hidden="1" collapsed="1" x14ac:dyDescent="0.25">
      <c r="E8" s="139"/>
      <c r="F8" s="129"/>
      <c r="G8" s="106"/>
      <c r="H8" s="106"/>
      <c r="I8" s="106"/>
      <c r="J8" s="106"/>
      <c r="K8" s="106"/>
      <c r="L8" s="106"/>
      <c r="M8" s="138"/>
      <c r="N8" s="138"/>
      <c r="O8" s="77"/>
      <c r="P8" s="77"/>
      <c r="Q8" s="77"/>
    </row>
    <row r="9" spans="2:17" hidden="1" outlineLevel="1" x14ac:dyDescent="0.25">
      <c r="E9" s="139"/>
      <c r="F9" s="129"/>
      <c r="G9" s="106"/>
      <c r="H9" s="106"/>
      <c r="I9" s="106"/>
      <c r="J9" s="106"/>
      <c r="K9" s="106"/>
      <c r="L9" s="106"/>
      <c r="M9" s="106"/>
      <c r="N9" s="138"/>
      <c r="O9" s="77"/>
      <c r="P9" s="77"/>
      <c r="Q9" s="77"/>
    </row>
    <row r="10" spans="2:17" hidden="1" outlineLevel="1" x14ac:dyDescent="0.25">
      <c r="E10" s="139"/>
      <c r="F10" s="129"/>
      <c r="G10" s="106"/>
      <c r="H10" s="106"/>
      <c r="I10" s="106"/>
      <c r="J10" s="106"/>
      <c r="K10" s="106"/>
      <c r="L10" s="106"/>
      <c r="M10" s="106"/>
      <c r="N10" s="138"/>
      <c r="O10" s="77"/>
      <c r="P10" s="77"/>
      <c r="Q10" s="77"/>
    </row>
    <row r="11" spans="2:17" hidden="1" outlineLevel="1" x14ac:dyDescent="0.25">
      <c r="E11" s="139"/>
      <c r="F11" s="129"/>
      <c r="G11" s="106"/>
      <c r="H11" s="106"/>
      <c r="I11" s="106"/>
      <c r="J11" s="106"/>
      <c r="K11" s="106"/>
      <c r="L11" s="106"/>
      <c r="M11" s="106"/>
      <c r="N11" s="138"/>
      <c r="O11" s="77"/>
      <c r="P11" s="77"/>
      <c r="Q11" s="77"/>
    </row>
    <row r="12" spans="2:17" hidden="1" outlineLevel="1" x14ac:dyDescent="0.25">
      <c r="E12" s="139"/>
      <c r="F12" s="129"/>
      <c r="G12" s="106"/>
      <c r="H12" s="106"/>
      <c r="I12" s="106"/>
      <c r="J12" s="106"/>
      <c r="K12" s="106"/>
      <c r="L12" s="106"/>
      <c r="M12" s="106"/>
      <c r="N12" s="138"/>
      <c r="O12" s="77"/>
      <c r="P12" s="77"/>
      <c r="Q12" s="77"/>
    </row>
    <row r="13" spans="2:17" hidden="1" x14ac:dyDescent="0.25">
      <c r="E13" s="106"/>
      <c r="F13" s="138"/>
      <c r="G13" s="138"/>
      <c r="H13" s="138"/>
      <c r="I13" s="138"/>
      <c r="J13" s="138"/>
      <c r="K13" s="138"/>
      <c r="L13" s="138"/>
      <c r="M13" s="138"/>
      <c r="N13" s="138"/>
      <c r="O13" s="77"/>
      <c r="P13" s="77"/>
      <c r="Q13" s="77"/>
    </row>
    <row r="14" spans="2:17" hidden="1" x14ac:dyDescent="0.25">
      <c r="E14" s="139"/>
      <c r="F14" s="140"/>
      <c r="G14" s="138"/>
      <c r="H14" s="138"/>
      <c r="I14" s="138"/>
      <c r="J14" s="138"/>
      <c r="K14" s="138"/>
      <c r="L14" s="138"/>
      <c r="M14" s="138"/>
      <c r="N14" s="138"/>
      <c r="O14" s="77"/>
      <c r="P14" s="77"/>
      <c r="Q14" s="77"/>
    </row>
    <row r="15" spans="2:17" hidden="1" x14ac:dyDescent="0.25">
      <c r="E15" s="139"/>
      <c r="F15" s="129"/>
      <c r="G15" s="106"/>
      <c r="H15" s="106"/>
      <c r="I15" s="106"/>
      <c r="J15" s="106"/>
      <c r="K15" s="138"/>
      <c r="L15" s="138"/>
      <c r="M15" s="142"/>
      <c r="N15" s="138"/>
      <c r="O15" s="77"/>
      <c r="P15" s="77"/>
      <c r="Q15" s="77"/>
    </row>
    <row r="16" spans="2:17" hidden="1" x14ac:dyDescent="0.25">
      <c r="E16" s="139"/>
      <c r="F16" s="129"/>
      <c r="G16" s="106"/>
      <c r="H16" s="106"/>
      <c r="I16" s="106"/>
      <c r="J16" s="106"/>
      <c r="K16" s="138"/>
      <c r="L16" s="138"/>
      <c r="M16" s="142"/>
      <c r="N16" s="138"/>
      <c r="O16" s="77"/>
      <c r="P16" s="77"/>
      <c r="Q16" s="77"/>
    </row>
    <row r="17" spans="2:18" hidden="1" collapsed="1" x14ac:dyDescent="0.25">
      <c r="E17" s="139"/>
      <c r="F17" s="129"/>
      <c r="G17" s="106"/>
      <c r="H17" s="106"/>
      <c r="I17" s="106"/>
      <c r="J17" s="106"/>
      <c r="K17" s="106"/>
      <c r="L17" s="106"/>
      <c r="M17" s="138"/>
      <c r="N17" s="138"/>
      <c r="O17" s="77"/>
      <c r="P17" s="77"/>
      <c r="Q17" s="77"/>
    </row>
    <row r="18" spans="2:18" hidden="1" outlineLevel="1" x14ac:dyDescent="0.25">
      <c r="E18" s="139"/>
      <c r="F18" s="129"/>
      <c r="G18" s="106"/>
      <c r="H18" s="106"/>
      <c r="I18" s="106"/>
      <c r="J18" s="106"/>
      <c r="K18" s="106"/>
      <c r="L18" s="106"/>
      <c r="M18" s="106"/>
      <c r="N18" s="138"/>
      <c r="O18" s="77"/>
      <c r="P18" s="77"/>
      <c r="Q18" s="77"/>
    </row>
    <row r="19" spans="2:18" hidden="1" outlineLevel="1" x14ac:dyDescent="0.25">
      <c r="E19" s="139"/>
      <c r="F19" s="129"/>
      <c r="G19" s="106"/>
      <c r="H19" s="106"/>
      <c r="I19" s="106"/>
      <c r="J19" s="106"/>
      <c r="K19" s="106"/>
      <c r="L19" s="106"/>
      <c r="M19" s="106"/>
      <c r="N19" s="138"/>
      <c r="O19" s="77"/>
      <c r="P19" s="77"/>
      <c r="Q19" s="77"/>
    </row>
    <row r="20" spans="2:18" hidden="1" outlineLevel="1" x14ac:dyDescent="0.25">
      <c r="E20" s="139"/>
      <c r="F20" s="129"/>
      <c r="G20" s="106"/>
      <c r="H20" s="106"/>
      <c r="I20" s="106"/>
      <c r="J20" s="106"/>
      <c r="K20" s="106"/>
      <c r="L20" s="106"/>
      <c r="M20" s="106"/>
      <c r="N20" s="138"/>
      <c r="O20" s="77"/>
      <c r="P20" s="77"/>
      <c r="Q20" s="77"/>
    </row>
    <row r="21" spans="2:18" hidden="1" outlineLevel="1" x14ac:dyDescent="0.25">
      <c r="E21" s="139"/>
      <c r="F21" s="129"/>
      <c r="G21" s="106"/>
      <c r="H21" s="106"/>
      <c r="I21" s="106"/>
      <c r="J21" s="106"/>
      <c r="K21" s="106"/>
      <c r="L21" s="106"/>
      <c r="M21" s="106"/>
      <c r="N21" s="138"/>
      <c r="O21" s="77"/>
      <c r="P21" s="77"/>
      <c r="Q21" s="77"/>
    </row>
    <row r="22" spans="2:18" hidden="1" x14ac:dyDescent="0.25">
      <c r="E22" s="106"/>
      <c r="F22" s="138"/>
      <c r="G22" s="138"/>
      <c r="H22" s="138"/>
      <c r="I22" s="138"/>
      <c r="J22" s="138"/>
      <c r="K22" s="138"/>
      <c r="L22" s="138"/>
      <c r="M22" s="138"/>
      <c r="N22" s="138"/>
      <c r="O22" s="77"/>
      <c r="P22" s="77"/>
      <c r="Q22" s="77"/>
    </row>
    <row r="23" spans="2:18" hidden="1" x14ac:dyDescent="0.25">
      <c r="E23" s="106"/>
      <c r="F23" s="138"/>
      <c r="G23" s="138"/>
      <c r="H23" s="138"/>
      <c r="I23" s="138"/>
      <c r="J23" s="138"/>
      <c r="K23" s="138"/>
      <c r="L23" s="138"/>
      <c r="M23" s="138"/>
      <c r="N23" s="138"/>
      <c r="O23" s="77"/>
      <c r="P23" s="77"/>
      <c r="Q23" s="77"/>
    </row>
    <row r="24" spans="2:18" hidden="1" x14ac:dyDescent="0.25">
      <c r="E24" s="106"/>
      <c r="F24" s="138"/>
      <c r="G24" s="138"/>
      <c r="H24" s="138"/>
      <c r="I24" s="138"/>
      <c r="J24" s="138"/>
      <c r="K24" s="138"/>
      <c r="L24" s="138"/>
      <c r="M24" s="138"/>
      <c r="N24" s="138"/>
      <c r="O24" s="77"/>
      <c r="P24" s="77"/>
      <c r="Q24" s="77"/>
    </row>
    <row r="25" spans="2:18" hidden="1" x14ac:dyDescent="0.25">
      <c r="E25" s="77"/>
      <c r="F25" s="77"/>
      <c r="G25" s="77"/>
      <c r="H25" s="77"/>
      <c r="I25" s="77"/>
      <c r="J25" s="77"/>
      <c r="K25" s="77"/>
      <c r="L25" s="77"/>
      <c r="M25" s="77"/>
      <c r="N25" s="77"/>
      <c r="O25" s="77"/>
      <c r="P25" s="77"/>
      <c r="Q25" s="77"/>
    </row>
    <row r="26" spans="2:18" x14ac:dyDescent="0.25">
      <c r="E26" s="85" t="s">
        <v>76</v>
      </c>
      <c r="F26" s="77"/>
      <c r="G26" s="77"/>
      <c r="H26" s="77"/>
      <c r="I26" s="77"/>
      <c r="J26" s="77"/>
      <c r="K26" s="77"/>
      <c r="L26" s="77"/>
      <c r="M26" s="77"/>
      <c r="N26" s="77"/>
      <c r="O26" s="77"/>
      <c r="P26" s="77"/>
      <c r="Q26" s="77"/>
    </row>
    <row r="27" spans="2:18" ht="15.75" x14ac:dyDescent="0.25">
      <c r="B27" s="2" t="s">
        <v>113</v>
      </c>
    </row>
    <row r="28" spans="2:18" s="4" customFormat="1" ht="12.75" x14ac:dyDescent="0.2">
      <c r="C28" s="136">
        <v>2017</v>
      </c>
      <c r="D28" s="137" t="s">
        <v>63</v>
      </c>
      <c r="E28" s="136" t="s">
        <v>7</v>
      </c>
      <c r="F28" s="136" t="s">
        <v>8</v>
      </c>
      <c r="G28" s="136" t="s">
        <v>9</v>
      </c>
      <c r="H28" s="136" t="s">
        <v>10</v>
      </c>
      <c r="I28" s="136" t="s">
        <v>11</v>
      </c>
      <c r="J28" s="136" t="s">
        <v>12</v>
      </c>
      <c r="K28" s="136" t="s">
        <v>13</v>
      </c>
      <c r="L28" s="136" t="s">
        <v>14</v>
      </c>
      <c r="M28" s="136" t="s">
        <v>15</v>
      </c>
      <c r="N28" s="136" t="s">
        <v>16</v>
      </c>
      <c r="O28" s="136" t="s">
        <v>17</v>
      </c>
      <c r="P28" s="136" t="s">
        <v>18</v>
      </c>
      <c r="Q28" s="130">
        <v>2018</v>
      </c>
      <c r="R28" s="115"/>
    </row>
    <row r="29" spans="2:18" x14ac:dyDescent="0.25">
      <c r="B29" s="9" t="s">
        <v>28</v>
      </c>
      <c r="C29" s="131"/>
      <c r="D29" s="132"/>
      <c r="E29" s="133"/>
      <c r="F29" s="134"/>
      <c r="G29" s="134"/>
      <c r="H29" s="134"/>
      <c r="I29" s="134"/>
      <c r="J29" s="134"/>
      <c r="K29" s="134"/>
      <c r="L29" s="134"/>
      <c r="M29" s="134"/>
      <c r="N29" s="134"/>
      <c r="O29" s="134"/>
      <c r="P29" s="135"/>
      <c r="Q29" s="112"/>
      <c r="R29" s="116"/>
    </row>
    <row r="30" spans="2:18" x14ac:dyDescent="0.25">
      <c r="B30" s="7" t="s">
        <v>0</v>
      </c>
      <c r="C30" s="16"/>
      <c r="D30" s="27"/>
      <c r="E30" s="13">
        <f>'ACTUALS &amp; FORECAST'!E30-PLAN!E30</f>
        <v>0</v>
      </c>
      <c r="F30" s="22">
        <f>'ACTUALS &amp; FORECAST'!F30-PLAN!F30</f>
        <v>0</v>
      </c>
      <c r="G30" s="22">
        <f>'ACTUALS &amp; FORECAST'!G30-PLAN!G30</f>
        <v>0</v>
      </c>
      <c r="H30" s="22">
        <f>'ACTUALS &amp; FORECAST'!H30-PLAN!H30</f>
        <v>0</v>
      </c>
      <c r="I30" s="22">
        <f>'ACTUALS &amp; FORECAST'!I30-PLAN!I30</f>
        <v>0</v>
      </c>
      <c r="J30" s="22">
        <f>'ACTUALS &amp; FORECAST'!J30-PLAN!J30</f>
        <v>0</v>
      </c>
      <c r="K30" s="22">
        <f>'ACTUALS &amp; FORECAST'!K30-PLAN!K30</f>
        <v>0</v>
      </c>
      <c r="L30" s="22">
        <f>'ACTUALS &amp; FORECAST'!L30-PLAN!L30</f>
        <v>0</v>
      </c>
      <c r="M30" s="22">
        <f>'ACTUALS &amp; FORECAST'!M30-PLAN!M30</f>
        <v>0</v>
      </c>
      <c r="N30" s="22">
        <f>'ACTUALS &amp; FORECAST'!N30-PLAN!N30</f>
        <v>0</v>
      </c>
      <c r="O30" s="22">
        <f>'ACTUALS &amp; FORECAST'!O30-PLAN!O30</f>
        <v>0</v>
      </c>
      <c r="P30" s="21">
        <f>'ACTUALS &amp; FORECAST'!P30-PLAN!P30</f>
        <v>0</v>
      </c>
      <c r="Q30" s="62">
        <f>'ACTUALS &amp; FORECAST'!Q30-PLAN!Q30</f>
        <v>0</v>
      </c>
      <c r="R30" s="113"/>
    </row>
    <row r="31" spans="2:18" x14ac:dyDescent="0.25">
      <c r="B31" s="150" t="s">
        <v>2</v>
      </c>
      <c r="C31" s="16"/>
      <c r="D31" s="27"/>
      <c r="E31" s="100">
        <f>'ACTUALS &amp; FORECAST'!E31-PLAN!E31</f>
        <v>0</v>
      </c>
      <c r="F31" s="101">
        <f>'ACTUALS &amp; FORECAST'!F31-PLAN!F31</f>
        <v>0</v>
      </c>
      <c r="G31" s="101">
        <f>'ACTUALS &amp; FORECAST'!G31-PLAN!G31</f>
        <v>0</v>
      </c>
      <c r="H31" s="101">
        <f>'ACTUALS &amp; FORECAST'!H31-PLAN!H31</f>
        <v>0</v>
      </c>
      <c r="I31" s="101">
        <f>'ACTUALS &amp; FORECAST'!I31-PLAN!I31</f>
        <v>0</v>
      </c>
      <c r="J31" s="101">
        <f>'ACTUALS &amp; FORECAST'!J31-PLAN!J31</f>
        <v>0</v>
      </c>
      <c r="K31" s="101">
        <f>'ACTUALS &amp; FORECAST'!K31-PLAN!K31</f>
        <v>0</v>
      </c>
      <c r="L31" s="101">
        <f>'ACTUALS &amp; FORECAST'!L31-PLAN!L31</f>
        <v>0</v>
      </c>
      <c r="M31" s="101">
        <f>'ACTUALS &amp; FORECAST'!M31-PLAN!M31</f>
        <v>0</v>
      </c>
      <c r="N31" s="101">
        <f>'ACTUALS &amp; FORECAST'!N31-PLAN!N31</f>
        <v>0</v>
      </c>
      <c r="O31" s="101">
        <f>'ACTUALS &amp; FORECAST'!O31-PLAN!O31</f>
        <v>0</v>
      </c>
      <c r="P31" s="102">
        <f>'ACTUALS &amp; FORECAST'!P31-PLAN!P31</f>
        <v>0</v>
      </c>
      <c r="Q31" s="102">
        <f>'ACTUALS &amp; FORECAST'!Q31-PLAN!Q31</f>
        <v>0</v>
      </c>
      <c r="R31" s="113"/>
    </row>
    <row r="32" spans="2:18" x14ac:dyDescent="0.25">
      <c r="B32" s="150" t="s">
        <v>1</v>
      </c>
      <c r="C32" s="16"/>
      <c r="D32" s="27"/>
      <c r="E32" s="13">
        <f>'ACTUALS &amp; FORECAST'!E32-PLAN!E32</f>
        <v>0</v>
      </c>
      <c r="F32" s="22">
        <f>'ACTUALS &amp; FORECAST'!F32-PLAN!F32</f>
        <v>0</v>
      </c>
      <c r="G32" s="22">
        <f>'ACTUALS &amp; FORECAST'!G32-PLAN!G32</f>
        <v>0</v>
      </c>
      <c r="H32" s="22">
        <f>'ACTUALS &amp; FORECAST'!H32-PLAN!H32</f>
        <v>0</v>
      </c>
      <c r="I32" s="22">
        <f>'ACTUALS &amp; FORECAST'!I32-PLAN!I32</f>
        <v>0</v>
      </c>
      <c r="J32" s="22">
        <f>'ACTUALS &amp; FORECAST'!J32-PLAN!J32</f>
        <v>0</v>
      </c>
      <c r="K32" s="22">
        <f>'ACTUALS &amp; FORECAST'!K32-PLAN!K32</f>
        <v>0</v>
      </c>
      <c r="L32" s="22">
        <f>'ACTUALS &amp; FORECAST'!L32-PLAN!L32</f>
        <v>0</v>
      </c>
      <c r="M32" s="22">
        <f>'ACTUALS &amp; FORECAST'!M32-PLAN!M32</f>
        <v>0</v>
      </c>
      <c r="N32" s="22">
        <f>'ACTUALS &amp; FORECAST'!N32-PLAN!N32</f>
        <v>0</v>
      </c>
      <c r="O32" s="22">
        <f>'ACTUALS &amp; FORECAST'!O32-PLAN!O32</f>
        <v>0</v>
      </c>
      <c r="P32" s="21">
        <f>'ACTUALS &amp; FORECAST'!P32-PLAN!P32</f>
        <v>0</v>
      </c>
      <c r="Q32" s="62">
        <f>'ACTUALS &amp; FORECAST'!Q32-PLAN!Q32</f>
        <v>0</v>
      </c>
      <c r="R32" s="113"/>
    </row>
    <row r="33" spans="2:18" x14ac:dyDescent="0.25">
      <c r="B33" s="86" t="s">
        <v>32</v>
      </c>
      <c r="C33" s="17"/>
      <c r="D33" s="54"/>
      <c r="E33" s="14">
        <f>$D33*(SUM(E$30:E$32))</f>
        <v>0</v>
      </c>
      <c r="F33" s="26">
        <f t="shared" ref="F33:P33" si="0">$D33*(SUM(F30:F32))</f>
        <v>0</v>
      </c>
      <c r="G33" s="26">
        <f t="shared" si="0"/>
        <v>0</v>
      </c>
      <c r="H33" s="26">
        <f t="shared" si="0"/>
        <v>0</v>
      </c>
      <c r="I33" s="26">
        <f t="shared" si="0"/>
        <v>0</v>
      </c>
      <c r="J33" s="26">
        <f t="shared" si="0"/>
        <v>0</v>
      </c>
      <c r="K33" s="26">
        <f t="shared" si="0"/>
        <v>0</v>
      </c>
      <c r="L33" s="26">
        <f t="shared" si="0"/>
        <v>0</v>
      </c>
      <c r="M33" s="26">
        <f t="shared" si="0"/>
        <v>0</v>
      </c>
      <c r="N33" s="26">
        <f t="shared" si="0"/>
        <v>0</v>
      </c>
      <c r="O33" s="26">
        <f t="shared" si="0"/>
        <v>0</v>
      </c>
      <c r="P33" s="59">
        <f t="shared" si="0"/>
        <v>0</v>
      </c>
      <c r="Q33" s="63">
        <f>SUM(E33:P33)</f>
        <v>0</v>
      </c>
      <c r="R33" s="117"/>
    </row>
    <row r="34" spans="2:18" s="1" customFormat="1" ht="12.75" x14ac:dyDescent="0.2">
      <c r="B34" s="10" t="s">
        <v>31</v>
      </c>
      <c r="C34" s="43"/>
      <c r="D34" s="44"/>
      <c r="E34" s="45">
        <f>'ACTUALS &amp; FORECAST'!E34-PLAN!E34</f>
        <v>0</v>
      </c>
      <c r="F34" s="46">
        <f>'ACTUALS &amp; FORECAST'!F34-PLAN!F34</f>
        <v>0</v>
      </c>
      <c r="G34" s="46">
        <f>'ACTUALS &amp; FORECAST'!G34-PLAN!G34</f>
        <v>0</v>
      </c>
      <c r="H34" s="46">
        <f>'ACTUALS &amp; FORECAST'!H34-PLAN!H34</f>
        <v>0</v>
      </c>
      <c r="I34" s="46">
        <f>'ACTUALS &amp; FORECAST'!I34-PLAN!I34</f>
        <v>0</v>
      </c>
      <c r="J34" s="46">
        <f>'ACTUALS &amp; FORECAST'!J34-PLAN!J34</f>
        <v>0</v>
      </c>
      <c r="K34" s="46">
        <f>'ACTUALS &amp; FORECAST'!K34-PLAN!K34</f>
        <v>0</v>
      </c>
      <c r="L34" s="46">
        <f>'ACTUALS &amp; FORECAST'!L34-PLAN!L34</f>
        <v>0</v>
      </c>
      <c r="M34" s="46">
        <f>'ACTUALS &amp; FORECAST'!M34-PLAN!M34</f>
        <v>0</v>
      </c>
      <c r="N34" s="46">
        <f>'ACTUALS &amp; FORECAST'!N34-PLAN!N34</f>
        <v>0</v>
      </c>
      <c r="O34" s="46">
        <f>'ACTUALS &amp; FORECAST'!O34-PLAN!O34</f>
        <v>0</v>
      </c>
      <c r="P34" s="46">
        <f>'ACTUALS &amp; FORECAST'!P34-PLAN!P34</f>
        <v>0</v>
      </c>
      <c r="Q34" s="43">
        <f>'ACTUALS &amp; FORECAST'!Q34-PLAN!Q34</f>
        <v>0</v>
      </c>
      <c r="R34" s="114"/>
    </row>
    <row r="35" spans="2:18" x14ac:dyDescent="0.25">
      <c r="B35" s="6"/>
      <c r="C35" s="21"/>
      <c r="D35" s="30"/>
      <c r="E35" s="13"/>
      <c r="F35" s="22"/>
      <c r="G35" s="22"/>
      <c r="H35" s="22"/>
      <c r="I35" s="22"/>
      <c r="J35" s="22"/>
      <c r="K35" s="22"/>
      <c r="L35" s="22"/>
      <c r="M35" s="22"/>
      <c r="N35" s="22"/>
      <c r="O35" s="22"/>
      <c r="P35" s="22"/>
      <c r="Q35" s="62"/>
      <c r="R35" s="95"/>
    </row>
    <row r="36" spans="2:18" x14ac:dyDescent="0.25">
      <c r="B36" s="9" t="s">
        <v>33</v>
      </c>
      <c r="C36" s="23"/>
      <c r="D36" s="34"/>
      <c r="E36" s="24"/>
      <c r="F36" s="25"/>
      <c r="G36" s="25"/>
      <c r="H36" s="25"/>
      <c r="I36" s="25"/>
      <c r="J36" s="25"/>
      <c r="K36" s="25"/>
      <c r="L36" s="25"/>
      <c r="M36" s="25"/>
      <c r="N36" s="25"/>
      <c r="O36" s="25"/>
      <c r="P36" s="25"/>
      <c r="Q36" s="96"/>
      <c r="R36" s="95"/>
    </row>
    <row r="37" spans="2:18" x14ac:dyDescent="0.25">
      <c r="B37" s="150" t="s">
        <v>24</v>
      </c>
      <c r="C37" s="111"/>
      <c r="D37" s="53"/>
      <c r="E37" s="36">
        <f>PLAN!E37-'ACTUALS &amp; FORECAST'!E37</f>
        <v>0</v>
      </c>
      <c r="F37" s="98">
        <f>PLAN!F37-'ACTUALS &amp; FORECAST'!F37</f>
        <v>0</v>
      </c>
      <c r="G37" s="98">
        <f>PLAN!G37-'ACTUALS &amp; FORECAST'!G37</f>
        <v>0</v>
      </c>
      <c r="H37" s="98">
        <f>PLAN!H37-'ACTUALS &amp; FORECAST'!H37</f>
        <v>0</v>
      </c>
      <c r="I37" s="98">
        <f>PLAN!I37-'ACTUALS &amp; FORECAST'!I37</f>
        <v>0</v>
      </c>
      <c r="J37" s="98">
        <f>PLAN!J37-'ACTUALS &amp; FORECAST'!J37</f>
        <v>0</v>
      </c>
      <c r="K37" s="98">
        <f>PLAN!K37-'ACTUALS &amp; FORECAST'!K37</f>
        <v>0</v>
      </c>
      <c r="L37" s="98">
        <f>PLAN!L37-'ACTUALS &amp; FORECAST'!L37</f>
        <v>0</v>
      </c>
      <c r="M37" s="98">
        <f>PLAN!M37-'ACTUALS &amp; FORECAST'!M37</f>
        <v>0</v>
      </c>
      <c r="N37" s="98">
        <f>PLAN!N37-'ACTUALS &amp; FORECAST'!N37</f>
        <v>0</v>
      </c>
      <c r="O37" s="98">
        <f>PLAN!O37-'ACTUALS &amp; FORECAST'!O37</f>
        <v>0</v>
      </c>
      <c r="P37" s="98">
        <f>PLAN!P37-'ACTUALS &amp; FORECAST'!P37</f>
        <v>0</v>
      </c>
      <c r="Q37" s="99">
        <f>PLAN!Q37-'ACTUALS &amp; FORECAST'!Q37</f>
        <v>0</v>
      </c>
      <c r="R37" s="113"/>
    </row>
    <row r="38" spans="2:18" s="31" customFormat="1" ht="12.75" customHeight="1" outlineLevel="1" x14ac:dyDescent="0.25">
      <c r="B38" s="37" t="s">
        <v>45</v>
      </c>
      <c r="C38" s="38"/>
      <c r="D38" s="39"/>
      <c r="E38" s="40"/>
      <c r="F38" s="41"/>
      <c r="G38" s="41"/>
      <c r="H38" s="41"/>
      <c r="I38" s="41"/>
      <c r="J38" s="41"/>
      <c r="K38" s="41"/>
      <c r="L38" s="41"/>
      <c r="M38" s="41"/>
      <c r="N38" s="41"/>
      <c r="O38" s="41"/>
      <c r="P38" s="41"/>
      <c r="Q38" s="38"/>
      <c r="R38" s="113"/>
    </row>
    <row r="39" spans="2:18" s="31" customFormat="1" ht="12.75" customHeight="1" outlineLevel="1" x14ac:dyDescent="0.25">
      <c r="B39" s="37" t="s">
        <v>46</v>
      </c>
      <c r="C39" s="38"/>
      <c r="D39" s="39"/>
      <c r="E39" s="40"/>
      <c r="F39" s="41"/>
      <c r="G39" s="41"/>
      <c r="H39" s="41"/>
      <c r="I39" s="41"/>
      <c r="J39" s="41"/>
      <c r="K39" s="41"/>
      <c r="L39" s="41"/>
      <c r="M39" s="41"/>
      <c r="N39" s="41"/>
      <c r="O39" s="41"/>
      <c r="P39" s="41"/>
      <c r="Q39" s="38"/>
      <c r="R39" s="113"/>
    </row>
    <row r="40" spans="2:18" s="31" customFormat="1" ht="12.75" customHeight="1" outlineLevel="1" x14ac:dyDescent="0.25">
      <c r="B40" s="37" t="s">
        <v>47</v>
      </c>
      <c r="C40" s="38"/>
      <c r="D40" s="39"/>
      <c r="E40" s="40"/>
      <c r="F40" s="41"/>
      <c r="G40" s="41"/>
      <c r="H40" s="41"/>
      <c r="I40" s="41"/>
      <c r="J40" s="41"/>
      <c r="K40" s="41"/>
      <c r="L40" s="41"/>
      <c r="M40" s="41"/>
      <c r="N40" s="41"/>
      <c r="O40" s="41"/>
      <c r="P40" s="41"/>
      <c r="Q40" s="38"/>
      <c r="R40" s="113"/>
    </row>
    <row r="41" spans="2:18" x14ac:dyDescent="0.25">
      <c r="B41" s="7" t="s">
        <v>61</v>
      </c>
      <c r="C41" s="16"/>
      <c r="D41" s="27"/>
      <c r="E41" s="13">
        <f>PLAN!E41-'ACTUALS &amp; FORECAST'!E41</f>
        <v>0</v>
      </c>
      <c r="F41" s="22">
        <f>PLAN!F41-'ACTUALS &amp; FORECAST'!F41</f>
        <v>0</v>
      </c>
      <c r="G41" s="22">
        <f>PLAN!G41-'ACTUALS &amp; FORECAST'!G41</f>
        <v>0</v>
      </c>
      <c r="H41" s="22">
        <f>PLAN!H41-'ACTUALS &amp; FORECAST'!H41</f>
        <v>0</v>
      </c>
      <c r="I41" s="22">
        <f>PLAN!I41-'ACTUALS &amp; FORECAST'!I41</f>
        <v>0</v>
      </c>
      <c r="J41" s="22">
        <f>PLAN!J41-'ACTUALS &amp; FORECAST'!J41</f>
        <v>0</v>
      </c>
      <c r="K41" s="22">
        <f>PLAN!K41-'ACTUALS &amp; FORECAST'!K41</f>
        <v>0</v>
      </c>
      <c r="L41" s="22">
        <f>PLAN!L41-'ACTUALS &amp; FORECAST'!L41</f>
        <v>0</v>
      </c>
      <c r="M41" s="22">
        <f>PLAN!M41-'ACTUALS &amp; FORECAST'!M41</f>
        <v>0</v>
      </c>
      <c r="N41" s="22">
        <f>PLAN!N41-'ACTUALS &amp; FORECAST'!N41</f>
        <v>0</v>
      </c>
      <c r="O41" s="22">
        <f>PLAN!O41-'ACTUALS &amp; FORECAST'!O41</f>
        <v>0</v>
      </c>
      <c r="P41" s="22">
        <f>PLAN!P41-'ACTUALS &amp; FORECAST'!P41</f>
        <v>0</v>
      </c>
      <c r="Q41" s="66">
        <f>PLAN!Q41-'ACTUALS &amp; FORECAST'!Q41</f>
        <v>0</v>
      </c>
      <c r="R41" s="113"/>
    </row>
    <row r="42" spans="2:18" s="31" customFormat="1" outlineLevel="1" x14ac:dyDescent="0.25">
      <c r="B42" s="37" t="s">
        <v>27</v>
      </c>
      <c r="C42" s="38"/>
      <c r="D42" s="55"/>
      <c r="E42" s="40">
        <f>PLAN!E42-'ACTUALS &amp; FORECAST'!E42</f>
        <v>0</v>
      </c>
      <c r="F42" s="41">
        <f>PLAN!F42-'ACTUALS &amp; FORECAST'!F42</f>
        <v>0</v>
      </c>
      <c r="G42" s="41">
        <f>PLAN!G42-'ACTUALS &amp; FORECAST'!G42</f>
        <v>0</v>
      </c>
      <c r="H42" s="41">
        <f>PLAN!H42-'ACTUALS &amp; FORECAST'!H42</f>
        <v>0</v>
      </c>
      <c r="I42" s="41">
        <f>PLAN!I42-'ACTUALS &amp; FORECAST'!I42</f>
        <v>0</v>
      </c>
      <c r="J42" s="41">
        <f>PLAN!J42-'ACTUALS &amp; FORECAST'!J42</f>
        <v>0</v>
      </c>
      <c r="K42" s="41">
        <f>PLAN!K42-'ACTUALS &amp; FORECAST'!K42</f>
        <v>0</v>
      </c>
      <c r="L42" s="41">
        <f>PLAN!L42-'ACTUALS &amp; FORECAST'!L42</f>
        <v>0</v>
      </c>
      <c r="M42" s="41">
        <f>PLAN!M42-'ACTUALS &amp; FORECAST'!M42</f>
        <v>0</v>
      </c>
      <c r="N42" s="41">
        <f>PLAN!N42-'ACTUALS &amp; FORECAST'!N42</f>
        <v>0</v>
      </c>
      <c r="O42" s="41">
        <f>PLAN!O42-'ACTUALS &amp; FORECAST'!O42</f>
        <v>0</v>
      </c>
      <c r="P42" s="41">
        <f>PLAN!P42-'ACTUALS &amp; FORECAST'!P42</f>
        <v>0</v>
      </c>
      <c r="Q42" s="38">
        <f>PLAN!Q42-'ACTUALS &amp; FORECAST'!Q42</f>
        <v>0</v>
      </c>
      <c r="R42" s="113"/>
    </row>
    <row r="43" spans="2:18" s="31" customFormat="1" outlineLevel="1" x14ac:dyDescent="0.25">
      <c r="B43" s="37" t="s">
        <v>30</v>
      </c>
      <c r="C43" s="38"/>
      <c r="D43" s="55"/>
      <c r="E43" s="40">
        <f>PLAN!E43-'ACTUALS &amp; FORECAST'!E43</f>
        <v>0</v>
      </c>
      <c r="F43" s="41">
        <f>PLAN!F43-'ACTUALS &amp; FORECAST'!F43</f>
        <v>0</v>
      </c>
      <c r="G43" s="41">
        <f>PLAN!G43-'ACTUALS &amp; FORECAST'!G43</f>
        <v>0</v>
      </c>
      <c r="H43" s="41">
        <f>PLAN!H43-'ACTUALS &amp; FORECAST'!H43</f>
        <v>0</v>
      </c>
      <c r="I43" s="41">
        <f>PLAN!I43-'ACTUALS &amp; FORECAST'!I43</f>
        <v>0</v>
      </c>
      <c r="J43" s="41">
        <f>PLAN!J43-'ACTUALS &amp; FORECAST'!J43</f>
        <v>0</v>
      </c>
      <c r="K43" s="41">
        <f>PLAN!K43-'ACTUALS &amp; FORECAST'!K43</f>
        <v>0</v>
      </c>
      <c r="L43" s="41">
        <f>PLAN!L43-'ACTUALS &amp; FORECAST'!L43</f>
        <v>0</v>
      </c>
      <c r="M43" s="41">
        <f>PLAN!M43-'ACTUALS &amp; FORECAST'!M43</f>
        <v>0</v>
      </c>
      <c r="N43" s="41">
        <f>PLAN!N43-'ACTUALS &amp; FORECAST'!N43</f>
        <v>0</v>
      </c>
      <c r="O43" s="41">
        <f>PLAN!O43-'ACTUALS &amp; FORECAST'!O43</f>
        <v>0</v>
      </c>
      <c r="P43" s="41">
        <f>PLAN!P43-'ACTUALS &amp; FORECAST'!P43</f>
        <v>0</v>
      </c>
      <c r="Q43" s="38">
        <f>PLAN!Q43-'ACTUALS &amp; FORECAST'!Q43</f>
        <v>0</v>
      </c>
      <c r="R43" s="113"/>
    </row>
    <row r="44" spans="2:18" s="31" customFormat="1" outlineLevel="1" x14ac:dyDescent="0.25">
      <c r="B44" s="37" t="s">
        <v>26</v>
      </c>
      <c r="C44" s="38"/>
      <c r="D44" s="55"/>
      <c r="E44" s="40">
        <f>PLAN!E44-'ACTUALS &amp; FORECAST'!E44</f>
        <v>0</v>
      </c>
      <c r="F44" s="41">
        <f>PLAN!F44-'ACTUALS &amp; FORECAST'!F44</f>
        <v>0</v>
      </c>
      <c r="G44" s="41">
        <f>PLAN!G44-'ACTUALS &amp; FORECAST'!G44</f>
        <v>0</v>
      </c>
      <c r="H44" s="41">
        <f>PLAN!H44-'ACTUALS &amp; FORECAST'!H44</f>
        <v>0</v>
      </c>
      <c r="I44" s="41">
        <f>PLAN!I44-'ACTUALS &amp; FORECAST'!I44</f>
        <v>0</v>
      </c>
      <c r="J44" s="41">
        <f>PLAN!J44-'ACTUALS &amp; FORECAST'!J44</f>
        <v>0</v>
      </c>
      <c r="K44" s="41">
        <f>PLAN!K44-'ACTUALS &amp; FORECAST'!K44</f>
        <v>0</v>
      </c>
      <c r="L44" s="41">
        <f>PLAN!L44-'ACTUALS &amp; FORECAST'!L44</f>
        <v>0</v>
      </c>
      <c r="M44" s="41">
        <f>PLAN!M44-'ACTUALS &amp; FORECAST'!M44</f>
        <v>0</v>
      </c>
      <c r="N44" s="41">
        <f>PLAN!N44-'ACTUALS &amp; FORECAST'!N44</f>
        <v>0</v>
      </c>
      <c r="O44" s="41">
        <f>PLAN!O44-'ACTUALS &amp; FORECAST'!O44</f>
        <v>0</v>
      </c>
      <c r="P44" s="41">
        <f>PLAN!P44-'ACTUALS &amp; FORECAST'!P44</f>
        <v>0</v>
      </c>
      <c r="Q44" s="38">
        <f>PLAN!Q44-'ACTUALS &amp; FORECAST'!Q44</f>
        <v>0</v>
      </c>
      <c r="R44" s="113"/>
    </row>
    <row r="45" spans="2:18" s="31" customFormat="1" outlineLevel="1" x14ac:dyDescent="0.25">
      <c r="B45" s="37" t="s">
        <v>60</v>
      </c>
      <c r="C45" s="38"/>
      <c r="D45" s="56"/>
      <c r="E45" s="40">
        <f>PLAN!E45-'ACTUALS &amp; FORECAST'!E45</f>
        <v>0</v>
      </c>
      <c r="F45" s="41">
        <f>PLAN!F45-'ACTUALS &amp; FORECAST'!F45</f>
        <v>0</v>
      </c>
      <c r="G45" s="41">
        <f>PLAN!G45-'ACTUALS &amp; FORECAST'!G45</f>
        <v>0</v>
      </c>
      <c r="H45" s="41">
        <f>PLAN!H45-'ACTUALS &amp; FORECAST'!H45</f>
        <v>0</v>
      </c>
      <c r="I45" s="41">
        <f>PLAN!I45-'ACTUALS &amp; FORECAST'!I45</f>
        <v>0</v>
      </c>
      <c r="J45" s="41">
        <f>PLAN!J45-'ACTUALS &amp; FORECAST'!J45</f>
        <v>0</v>
      </c>
      <c r="K45" s="41">
        <f>PLAN!K45-'ACTUALS &amp; FORECAST'!K45</f>
        <v>0</v>
      </c>
      <c r="L45" s="41">
        <f>PLAN!L45-'ACTUALS &amp; FORECAST'!L45</f>
        <v>0</v>
      </c>
      <c r="M45" s="41">
        <f>PLAN!M45-'ACTUALS &amp; FORECAST'!M45</f>
        <v>0</v>
      </c>
      <c r="N45" s="41">
        <f>PLAN!N45-'ACTUALS &amp; FORECAST'!N45</f>
        <v>0</v>
      </c>
      <c r="O45" s="41">
        <f>PLAN!O45-'ACTUALS &amp; FORECAST'!O45</f>
        <v>0</v>
      </c>
      <c r="P45" s="41">
        <f>PLAN!P45-'ACTUALS &amp; FORECAST'!P45</f>
        <v>0</v>
      </c>
      <c r="Q45" s="38">
        <f>PLAN!Q45-'ACTUALS &amp; FORECAST'!Q45</f>
        <v>0</v>
      </c>
      <c r="R45" s="113"/>
    </row>
    <row r="46" spans="2:18" x14ac:dyDescent="0.25">
      <c r="B46" s="7" t="s">
        <v>53</v>
      </c>
      <c r="C46" s="16"/>
      <c r="D46" s="53"/>
      <c r="E46" s="13">
        <f>PLAN!E46-'ACTUALS &amp; FORECAST'!E46</f>
        <v>0</v>
      </c>
      <c r="F46" s="22">
        <f>PLAN!F46-'ACTUALS &amp; FORECAST'!F46</f>
        <v>0</v>
      </c>
      <c r="G46" s="22">
        <f>PLAN!G46-'ACTUALS &amp; FORECAST'!G46</f>
        <v>0</v>
      </c>
      <c r="H46" s="22">
        <f>PLAN!H46-'ACTUALS &amp; FORECAST'!H46</f>
        <v>0</v>
      </c>
      <c r="I46" s="22">
        <f>PLAN!I46-'ACTUALS &amp; FORECAST'!I46</f>
        <v>0</v>
      </c>
      <c r="J46" s="22">
        <f>PLAN!J46-'ACTUALS &amp; FORECAST'!J46</f>
        <v>0</v>
      </c>
      <c r="K46" s="22">
        <f>PLAN!K46-'ACTUALS &amp; FORECAST'!K46</f>
        <v>0</v>
      </c>
      <c r="L46" s="22">
        <f>PLAN!L46-'ACTUALS &amp; FORECAST'!L46</f>
        <v>0</v>
      </c>
      <c r="M46" s="22">
        <f>PLAN!M46-'ACTUALS &amp; FORECAST'!M46</f>
        <v>0</v>
      </c>
      <c r="N46" s="22">
        <f>PLAN!N46-'ACTUALS &amp; FORECAST'!N46</f>
        <v>0</v>
      </c>
      <c r="O46" s="22">
        <f>PLAN!O46-'ACTUALS &amp; FORECAST'!O46</f>
        <v>0</v>
      </c>
      <c r="P46" s="22">
        <f>PLAN!P46-'ACTUALS &amp; FORECAST'!P46</f>
        <v>0</v>
      </c>
      <c r="Q46" s="66">
        <f>PLAN!Q46-'ACTUALS &amp; FORECAST'!Q46</f>
        <v>0</v>
      </c>
      <c r="R46" s="113"/>
    </row>
    <row r="47" spans="2:18" x14ac:dyDescent="0.25">
      <c r="B47" s="8" t="s">
        <v>54</v>
      </c>
      <c r="C47" s="17"/>
      <c r="D47" s="28"/>
      <c r="E47" s="14">
        <f>PLAN!E47-'ACTUALS &amp; FORECAST'!E47</f>
        <v>0</v>
      </c>
      <c r="F47" s="26">
        <f>PLAN!F47-'ACTUALS &amp; FORECAST'!F47</f>
        <v>0</v>
      </c>
      <c r="G47" s="26">
        <f>PLAN!G47-'ACTUALS &amp; FORECAST'!G47</f>
        <v>0</v>
      </c>
      <c r="H47" s="26">
        <f>PLAN!H47-'ACTUALS &amp; FORECAST'!H47</f>
        <v>0</v>
      </c>
      <c r="I47" s="26">
        <f>PLAN!I47-'ACTUALS &amp; FORECAST'!I47</f>
        <v>0</v>
      </c>
      <c r="J47" s="26">
        <f>PLAN!J47-'ACTUALS &amp; FORECAST'!J47</f>
        <v>0</v>
      </c>
      <c r="K47" s="26">
        <f>PLAN!K47-'ACTUALS &amp; FORECAST'!K47</f>
        <v>0</v>
      </c>
      <c r="L47" s="26">
        <f>PLAN!L47-'ACTUALS &amp; FORECAST'!L47</f>
        <v>0</v>
      </c>
      <c r="M47" s="26">
        <f>PLAN!M47-'ACTUALS &amp; FORECAST'!M47</f>
        <v>0</v>
      </c>
      <c r="N47" s="26">
        <f>PLAN!N47-'ACTUALS &amp; FORECAST'!N47</f>
        <v>0</v>
      </c>
      <c r="O47" s="26">
        <f>PLAN!O47-'ACTUALS &amp; FORECAST'!O47</f>
        <v>0</v>
      </c>
      <c r="P47" s="26">
        <f>PLAN!P47-'ACTUALS &amp; FORECAST'!P47</f>
        <v>0</v>
      </c>
      <c r="Q47" s="67">
        <f>PLAN!Q47-'ACTUALS &amp; FORECAST'!Q47</f>
        <v>0</v>
      </c>
      <c r="R47" s="113"/>
    </row>
    <row r="48" spans="2:18" x14ac:dyDescent="0.25">
      <c r="B48" s="60" t="s">
        <v>34</v>
      </c>
      <c r="C48" s="18"/>
      <c r="D48" s="35"/>
      <c r="E48" s="19">
        <f>PLAN!E48-'ACTUALS &amp; FORECAST'!E48</f>
        <v>0</v>
      </c>
      <c r="F48" s="20">
        <f>PLAN!F48-'ACTUALS &amp; FORECAST'!F48</f>
        <v>0</v>
      </c>
      <c r="G48" s="20">
        <f>PLAN!G48-'ACTUALS &amp; FORECAST'!G48</f>
        <v>0</v>
      </c>
      <c r="H48" s="20">
        <f>PLAN!H48-'ACTUALS &amp; FORECAST'!H48</f>
        <v>0</v>
      </c>
      <c r="I48" s="20">
        <f>PLAN!I48-'ACTUALS &amp; FORECAST'!I48</f>
        <v>0</v>
      </c>
      <c r="J48" s="20">
        <f>PLAN!J48-'ACTUALS &amp; FORECAST'!J48</f>
        <v>0</v>
      </c>
      <c r="K48" s="20">
        <f>PLAN!K48-'ACTUALS &amp; FORECAST'!K48</f>
        <v>0</v>
      </c>
      <c r="L48" s="20">
        <f>PLAN!L48-'ACTUALS &amp; FORECAST'!L48</f>
        <v>0</v>
      </c>
      <c r="M48" s="20">
        <f>PLAN!M48-'ACTUALS &amp; FORECAST'!M48</f>
        <v>0</v>
      </c>
      <c r="N48" s="20">
        <f>PLAN!N48-'ACTUALS &amp; FORECAST'!N48</f>
        <v>0</v>
      </c>
      <c r="O48" s="20">
        <f>PLAN!O48-'ACTUALS &amp; FORECAST'!O48</f>
        <v>0</v>
      </c>
      <c r="P48" s="20">
        <f>PLAN!P48-'ACTUALS &amp; FORECAST'!P48</f>
        <v>0</v>
      </c>
      <c r="Q48" s="64">
        <f>PLAN!Q48-'ACTUALS &amp; FORECAST'!Q48</f>
        <v>0</v>
      </c>
      <c r="R48" s="113"/>
    </row>
    <row r="49" spans="2:18" s="1" customFormat="1" ht="12.75" x14ac:dyDescent="0.2">
      <c r="B49" s="29" t="s">
        <v>35</v>
      </c>
      <c r="C49" s="47"/>
      <c r="D49" s="71"/>
      <c r="E49" s="72">
        <f>'ACTUALS &amp; FORECAST'!E49-PLAN!E49</f>
        <v>0</v>
      </c>
      <c r="F49" s="73">
        <f>'ACTUALS &amp; FORECAST'!F49-PLAN!F49</f>
        <v>0</v>
      </c>
      <c r="G49" s="73">
        <f>'ACTUALS &amp; FORECAST'!G49-PLAN!G49</f>
        <v>0</v>
      </c>
      <c r="H49" s="73">
        <f>'ACTUALS &amp; FORECAST'!H49-PLAN!H49</f>
        <v>0</v>
      </c>
      <c r="I49" s="73">
        <f>'ACTUALS &amp; FORECAST'!I49-PLAN!I49</f>
        <v>0</v>
      </c>
      <c r="J49" s="73">
        <f>'ACTUALS &amp; FORECAST'!J49-PLAN!J49</f>
        <v>0</v>
      </c>
      <c r="K49" s="73">
        <f>'ACTUALS &amp; FORECAST'!K49-PLAN!K49</f>
        <v>0</v>
      </c>
      <c r="L49" s="73">
        <f>'ACTUALS &amp; FORECAST'!L49-PLAN!L49</f>
        <v>0</v>
      </c>
      <c r="M49" s="73">
        <f>'ACTUALS &amp; FORECAST'!M49-PLAN!M49</f>
        <v>0</v>
      </c>
      <c r="N49" s="73">
        <f>'ACTUALS &amp; FORECAST'!N49-PLAN!N49</f>
        <v>0</v>
      </c>
      <c r="O49" s="73">
        <f>'ACTUALS &amp; FORECAST'!O49-PLAN!O49</f>
        <v>0</v>
      </c>
      <c r="P49" s="73">
        <f>'ACTUALS &amp; FORECAST'!P49-PLAN!P49</f>
        <v>0</v>
      </c>
      <c r="Q49" s="47">
        <f>'ACTUALS &amp; FORECAST'!Q49-PLAN!Q49</f>
        <v>0</v>
      </c>
      <c r="R49" s="114"/>
    </row>
    <row r="50" spans="2:18" x14ac:dyDescent="0.25">
      <c r="B50" s="6" t="s">
        <v>62</v>
      </c>
      <c r="C50" s="87"/>
      <c r="D50" s="30"/>
      <c r="E50" s="27">
        <f>'ACTUALS &amp; FORECAST'!E50-PLAN!E50</f>
        <v>0</v>
      </c>
      <c r="F50" s="42">
        <f>'ACTUALS &amp; FORECAST'!F50-PLAN!F50</f>
        <v>0</v>
      </c>
      <c r="G50" s="42">
        <f>'ACTUALS &amp; FORECAST'!G50-PLAN!G50</f>
        <v>0</v>
      </c>
      <c r="H50" s="42">
        <f>'ACTUALS &amp; FORECAST'!H50-PLAN!H50</f>
        <v>0</v>
      </c>
      <c r="I50" s="42">
        <f>'ACTUALS &amp; FORECAST'!I50-PLAN!I50</f>
        <v>0</v>
      </c>
      <c r="J50" s="42">
        <f>'ACTUALS &amp; FORECAST'!J50-PLAN!J50</f>
        <v>0</v>
      </c>
      <c r="K50" s="42">
        <f>'ACTUALS &amp; FORECAST'!K50-PLAN!K50</f>
        <v>0</v>
      </c>
      <c r="L50" s="42">
        <f>'ACTUALS &amp; FORECAST'!L50-PLAN!L50</f>
        <v>0</v>
      </c>
      <c r="M50" s="42">
        <f>'ACTUALS &amp; FORECAST'!M50-PLAN!M50</f>
        <v>0</v>
      </c>
      <c r="N50" s="42">
        <f>'ACTUALS &amp; FORECAST'!N50-PLAN!N50</f>
        <v>0</v>
      </c>
      <c r="O50" s="42">
        <f>'ACTUALS &amp; FORECAST'!O50-PLAN!O50</f>
        <v>0</v>
      </c>
      <c r="P50" s="42">
        <f>'ACTUALS &amp; FORECAST'!P50-PLAN!P50</f>
        <v>0</v>
      </c>
      <c r="Q50" s="68">
        <f>'ACTUALS &amp; FORECAST'!Q50-PLAN!Q50</f>
        <v>0</v>
      </c>
      <c r="R50" s="113"/>
    </row>
    <row r="51" spans="2:18" x14ac:dyDescent="0.25">
      <c r="B51" s="9" t="s">
        <v>58</v>
      </c>
      <c r="C51" s="23"/>
      <c r="D51" s="34"/>
      <c r="E51" s="24"/>
      <c r="F51" s="25"/>
      <c r="G51" s="25"/>
      <c r="H51" s="25"/>
      <c r="I51" s="25"/>
      <c r="J51" s="25"/>
      <c r="K51" s="25"/>
      <c r="L51" s="25"/>
      <c r="M51" s="25"/>
      <c r="N51" s="25"/>
      <c r="O51" s="25"/>
      <c r="P51" s="25"/>
      <c r="Q51" s="65"/>
      <c r="R51" s="113"/>
    </row>
    <row r="52" spans="2:18" x14ac:dyDescent="0.25">
      <c r="B52" s="7" t="s">
        <v>57</v>
      </c>
      <c r="C52" s="16"/>
      <c r="D52" s="57"/>
      <c r="E52" s="13">
        <f>PLAN!E52-'ACTUALS &amp; FORECAST'!E52</f>
        <v>0</v>
      </c>
      <c r="F52" s="22">
        <f>PLAN!F52-'ACTUALS &amp; FORECAST'!F52</f>
        <v>0</v>
      </c>
      <c r="G52" s="22">
        <f>PLAN!G52-'ACTUALS &amp; FORECAST'!G52</f>
        <v>0</v>
      </c>
      <c r="H52" s="22">
        <f>PLAN!H52-'ACTUALS &amp; FORECAST'!H52</f>
        <v>0</v>
      </c>
      <c r="I52" s="22">
        <f>PLAN!I52-'ACTUALS &amp; FORECAST'!I52</f>
        <v>0</v>
      </c>
      <c r="J52" s="22">
        <f>PLAN!J52-'ACTUALS &amp; FORECAST'!J52</f>
        <v>0</v>
      </c>
      <c r="K52" s="22">
        <f>PLAN!K52-'ACTUALS &amp; FORECAST'!K52</f>
        <v>0</v>
      </c>
      <c r="L52" s="22">
        <f>PLAN!L52-'ACTUALS &amp; FORECAST'!L52</f>
        <v>0</v>
      </c>
      <c r="M52" s="22">
        <f>PLAN!M52-'ACTUALS &amp; FORECAST'!M52</f>
        <v>0</v>
      </c>
      <c r="N52" s="22">
        <f>PLAN!N52-'ACTUALS &amp; FORECAST'!N52</f>
        <v>0</v>
      </c>
      <c r="O52" s="22">
        <f>PLAN!O52-'ACTUALS &amp; FORECAST'!O52</f>
        <v>0</v>
      </c>
      <c r="P52" s="22">
        <f>PLAN!P52-'ACTUALS &amp; FORECAST'!P52</f>
        <v>0</v>
      </c>
      <c r="Q52" s="66">
        <f>PLAN!Q52-'ACTUALS &amp; FORECAST'!Q52</f>
        <v>0</v>
      </c>
      <c r="R52" s="113"/>
    </row>
    <row r="53" spans="2:18" s="31" customFormat="1" x14ac:dyDescent="0.25">
      <c r="B53" s="7" t="s">
        <v>59</v>
      </c>
      <c r="C53" s="16"/>
      <c r="D53" s="53"/>
      <c r="E53" s="13">
        <f>PLAN!E53-'ACTUALS &amp; FORECAST'!E53</f>
        <v>0</v>
      </c>
      <c r="F53" s="22">
        <f>PLAN!F53-'ACTUALS &amp; FORECAST'!F53</f>
        <v>0</v>
      </c>
      <c r="G53" s="22">
        <f>PLAN!G53-'ACTUALS &amp; FORECAST'!G53</f>
        <v>0</v>
      </c>
      <c r="H53" s="22">
        <f>PLAN!H53-'ACTUALS &amp; FORECAST'!H53</f>
        <v>0</v>
      </c>
      <c r="I53" s="22">
        <f>PLAN!I53-'ACTUALS &amp; FORECAST'!I53</f>
        <v>0</v>
      </c>
      <c r="J53" s="22">
        <f>PLAN!J53-'ACTUALS &amp; FORECAST'!J53</f>
        <v>0</v>
      </c>
      <c r="K53" s="22">
        <f>PLAN!K53-'ACTUALS &amp; FORECAST'!K53</f>
        <v>0</v>
      </c>
      <c r="L53" s="22">
        <f>PLAN!L53-'ACTUALS &amp; FORECAST'!L53</f>
        <v>0</v>
      </c>
      <c r="M53" s="22">
        <f>PLAN!M53-'ACTUALS &amp; FORECAST'!M53</f>
        <v>0</v>
      </c>
      <c r="N53" s="22">
        <f>PLAN!N53-'ACTUALS &amp; FORECAST'!N53</f>
        <v>0</v>
      </c>
      <c r="O53" s="22">
        <f>PLAN!O53-'ACTUALS &amp; FORECAST'!O53</f>
        <v>0</v>
      </c>
      <c r="P53" s="22">
        <f>PLAN!P53-'ACTUALS &amp; FORECAST'!P53</f>
        <v>0</v>
      </c>
      <c r="Q53" s="66">
        <f>PLAN!Q53-'ACTUALS &amp; FORECAST'!Q53</f>
        <v>0</v>
      </c>
      <c r="R53" s="113"/>
    </row>
    <row r="54" spans="2:18" s="31" customFormat="1" x14ac:dyDescent="0.25">
      <c r="B54" s="7" t="s">
        <v>60</v>
      </c>
      <c r="C54" s="16"/>
      <c r="D54" s="58"/>
      <c r="E54" s="13">
        <f>PLAN!E54-'ACTUALS &amp; FORECAST'!E54</f>
        <v>0</v>
      </c>
      <c r="F54" s="22">
        <f>PLAN!F54-'ACTUALS &amp; FORECAST'!F54</f>
        <v>0</v>
      </c>
      <c r="G54" s="22">
        <f>PLAN!G54-'ACTUALS &amp; FORECAST'!G54</f>
        <v>0</v>
      </c>
      <c r="H54" s="22">
        <f>PLAN!H54-'ACTUALS &amp; FORECAST'!H54</f>
        <v>0</v>
      </c>
      <c r="I54" s="22">
        <f>PLAN!I54-'ACTUALS &amp; FORECAST'!I54</f>
        <v>0</v>
      </c>
      <c r="J54" s="22">
        <f>PLAN!J54-'ACTUALS &amp; FORECAST'!J54</f>
        <v>0</v>
      </c>
      <c r="K54" s="22">
        <f>PLAN!K54-'ACTUALS &amp; FORECAST'!K54</f>
        <v>0</v>
      </c>
      <c r="L54" s="22">
        <f>PLAN!L54-'ACTUALS &amp; FORECAST'!L54</f>
        <v>0</v>
      </c>
      <c r="M54" s="22">
        <f>PLAN!M54-'ACTUALS &amp; FORECAST'!M54</f>
        <v>0</v>
      </c>
      <c r="N54" s="22">
        <f>PLAN!N54-'ACTUALS &amp; FORECAST'!N54</f>
        <v>0</v>
      </c>
      <c r="O54" s="22">
        <f>PLAN!O54-'ACTUALS &amp; FORECAST'!O54</f>
        <v>0</v>
      </c>
      <c r="P54" s="22">
        <f>PLAN!P54-'ACTUALS &amp; FORECAST'!P54</f>
        <v>0</v>
      </c>
      <c r="Q54" s="66">
        <f>PLAN!Q54-'ACTUALS &amp; FORECAST'!Q54</f>
        <v>0</v>
      </c>
      <c r="R54" s="113"/>
    </row>
    <row r="55" spans="2:18" x14ac:dyDescent="0.25">
      <c r="B55" s="7" t="s">
        <v>52</v>
      </c>
      <c r="C55" s="16"/>
      <c r="D55" s="53"/>
      <c r="E55" s="51">
        <f>PLAN!E55-'ACTUALS &amp; FORECAST'!E55</f>
        <v>0</v>
      </c>
      <c r="F55" s="22">
        <f>PLAN!F55-'ACTUALS &amp; FORECAST'!F55</f>
        <v>0</v>
      </c>
      <c r="G55" s="22">
        <f>PLAN!G55-'ACTUALS &amp; FORECAST'!G55</f>
        <v>0</v>
      </c>
      <c r="H55" s="22">
        <f>PLAN!H55-'ACTUALS &amp; FORECAST'!H55</f>
        <v>0</v>
      </c>
      <c r="I55" s="22">
        <f>PLAN!I55-'ACTUALS &amp; FORECAST'!I55</f>
        <v>0</v>
      </c>
      <c r="J55" s="22">
        <f>PLAN!J55-'ACTUALS &amp; FORECAST'!J55</f>
        <v>0</v>
      </c>
      <c r="K55" s="22">
        <f>PLAN!K55-'ACTUALS &amp; FORECAST'!K55</f>
        <v>0</v>
      </c>
      <c r="L55" s="22">
        <f>PLAN!L55-'ACTUALS &amp; FORECAST'!L55</f>
        <v>0</v>
      </c>
      <c r="M55" s="22">
        <f>PLAN!M55-'ACTUALS &amp; FORECAST'!M55</f>
        <v>0</v>
      </c>
      <c r="N55" s="22">
        <f>PLAN!N55-'ACTUALS &amp; FORECAST'!N55</f>
        <v>0</v>
      </c>
      <c r="O55" s="22">
        <f>PLAN!O55-'ACTUALS &amp; FORECAST'!O55</f>
        <v>0</v>
      </c>
      <c r="P55" s="22">
        <f>PLAN!P55-'ACTUALS &amp; FORECAST'!P55</f>
        <v>0</v>
      </c>
      <c r="Q55" s="66">
        <f>PLAN!Q55-'ACTUALS &amp; FORECAST'!Q55</f>
        <v>0</v>
      </c>
      <c r="R55" s="113"/>
    </row>
    <row r="56" spans="2:18" x14ac:dyDescent="0.25">
      <c r="B56" s="150" t="s">
        <v>42</v>
      </c>
      <c r="C56" s="16"/>
      <c r="D56" s="57"/>
      <c r="E56" s="13">
        <f>PLAN!E56-'ACTUALS &amp; FORECAST'!E56</f>
        <v>0</v>
      </c>
      <c r="F56" s="22">
        <f>PLAN!F56-'ACTUALS &amp; FORECAST'!F56</f>
        <v>0</v>
      </c>
      <c r="G56" s="22">
        <f>PLAN!G56-'ACTUALS &amp; FORECAST'!G56</f>
        <v>0</v>
      </c>
      <c r="H56" s="22">
        <f>PLAN!H56-'ACTUALS &amp; FORECAST'!H56</f>
        <v>0</v>
      </c>
      <c r="I56" s="22">
        <f>PLAN!I56-'ACTUALS &amp; FORECAST'!I56</f>
        <v>0</v>
      </c>
      <c r="J56" s="22">
        <f>PLAN!J56-'ACTUALS &amp; FORECAST'!J56</f>
        <v>0</v>
      </c>
      <c r="K56" s="22">
        <f>PLAN!K56-'ACTUALS &amp; FORECAST'!K56</f>
        <v>0</v>
      </c>
      <c r="L56" s="22">
        <f>PLAN!L56-'ACTUALS &amp; FORECAST'!L56</f>
        <v>0</v>
      </c>
      <c r="M56" s="22">
        <f>PLAN!M56-'ACTUALS &amp; FORECAST'!M56</f>
        <v>0</v>
      </c>
      <c r="N56" s="22">
        <f>PLAN!N56-'ACTUALS &amp; FORECAST'!N56</f>
        <v>0</v>
      </c>
      <c r="O56" s="22">
        <f>PLAN!O56-'ACTUALS &amp; FORECAST'!O56</f>
        <v>0</v>
      </c>
      <c r="P56" s="22">
        <f>PLAN!P56-'ACTUALS &amp; FORECAST'!P56</f>
        <v>0</v>
      </c>
      <c r="Q56" s="66">
        <f>PLAN!Q56-'ACTUALS &amp; FORECAST'!Q56</f>
        <v>0</v>
      </c>
      <c r="R56" s="113"/>
    </row>
    <row r="57" spans="2:18" x14ac:dyDescent="0.25">
      <c r="B57" s="150" t="s">
        <v>4</v>
      </c>
      <c r="C57" s="16"/>
      <c r="D57" s="53"/>
      <c r="E57" s="36">
        <f>PLAN!E57-'ACTUALS &amp; FORECAST'!E57</f>
        <v>0</v>
      </c>
      <c r="F57" s="98">
        <f>PLAN!F57-'ACTUALS &amp; FORECAST'!F57</f>
        <v>0</v>
      </c>
      <c r="G57" s="98">
        <f>PLAN!G57-'ACTUALS &amp; FORECAST'!G57</f>
        <v>0</v>
      </c>
      <c r="H57" s="98">
        <f>PLAN!H57-'ACTUALS &amp; FORECAST'!H57</f>
        <v>0</v>
      </c>
      <c r="I57" s="98">
        <f>PLAN!I57-'ACTUALS &amp; FORECAST'!I57</f>
        <v>0</v>
      </c>
      <c r="J57" s="98">
        <f>PLAN!J57-'ACTUALS &amp; FORECAST'!J57</f>
        <v>0</v>
      </c>
      <c r="K57" s="98">
        <f>PLAN!K57-'ACTUALS &amp; FORECAST'!K57</f>
        <v>0</v>
      </c>
      <c r="L57" s="98">
        <f>PLAN!L57-'ACTUALS &amp; FORECAST'!L57</f>
        <v>0</v>
      </c>
      <c r="M57" s="98">
        <f>PLAN!M57-'ACTUALS &amp; FORECAST'!M57</f>
        <v>0</v>
      </c>
      <c r="N57" s="98">
        <f>PLAN!N57-'ACTUALS &amp; FORECAST'!N57</f>
        <v>0</v>
      </c>
      <c r="O57" s="98">
        <f>PLAN!O57-'ACTUALS &amp; FORECAST'!O57</f>
        <v>0</v>
      </c>
      <c r="P57" s="98">
        <f>PLAN!P57-'ACTUALS &amp; FORECAST'!P57</f>
        <v>0</v>
      </c>
      <c r="Q57" s="99">
        <f>PLAN!Q57-'ACTUALS &amp; FORECAST'!Q57</f>
        <v>0</v>
      </c>
      <c r="R57" s="113"/>
    </row>
    <row r="58" spans="2:18" x14ac:dyDescent="0.25">
      <c r="B58" s="150" t="s">
        <v>72</v>
      </c>
      <c r="C58" s="16"/>
      <c r="D58" s="57"/>
      <c r="E58" s="36">
        <f>PLAN!E58-'ACTUALS &amp; FORECAST'!E58</f>
        <v>0</v>
      </c>
      <c r="F58" s="98">
        <f>PLAN!F58-'ACTUALS &amp; FORECAST'!F58</f>
        <v>0</v>
      </c>
      <c r="G58" s="98">
        <f>PLAN!G58-'ACTUALS &amp; FORECAST'!G58</f>
        <v>0</v>
      </c>
      <c r="H58" s="98">
        <f>PLAN!H58-'ACTUALS &amp; FORECAST'!H58</f>
        <v>0</v>
      </c>
      <c r="I58" s="98">
        <f>PLAN!I58-'ACTUALS &amp; FORECAST'!I58</f>
        <v>0</v>
      </c>
      <c r="J58" s="98">
        <f>PLAN!J58-'ACTUALS &amp; FORECAST'!J58</f>
        <v>0</v>
      </c>
      <c r="K58" s="98">
        <f>PLAN!K58-'ACTUALS &amp; FORECAST'!K58</f>
        <v>0</v>
      </c>
      <c r="L58" s="98">
        <f>PLAN!L58-'ACTUALS &amp; FORECAST'!L58</f>
        <v>0</v>
      </c>
      <c r="M58" s="98">
        <f>PLAN!M58-'ACTUALS &amp; FORECAST'!M58</f>
        <v>0</v>
      </c>
      <c r="N58" s="98">
        <f>PLAN!N58-'ACTUALS &amp; FORECAST'!N58</f>
        <v>0</v>
      </c>
      <c r="O58" s="98">
        <f>PLAN!O58-'ACTUALS &amp; FORECAST'!O58</f>
        <v>0</v>
      </c>
      <c r="P58" s="98">
        <f>PLAN!P58-'ACTUALS &amp; FORECAST'!P58</f>
        <v>0</v>
      </c>
      <c r="Q58" s="99">
        <f>PLAN!Q58-'ACTUALS &amp; FORECAST'!Q58</f>
        <v>0</v>
      </c>
      <c r="R58" s="113"/>
    </row>
    <row r="59" spans="2:18" x14ac:dyDescent="0.25">
      <c r="B59" s="150" t="s">
        <v>25</v>
      </c>
      <c r="C59" s="16"/>
      <c r="D59" s="57"/>
      <c r="E59" s="13">
        <f>PLAN!E59-'ACTUALS &amp; FORECAST'!E59</f>
        <v>0</v>
      </c>
      <c r="F59" s="22">
        <f>PLAN!F59-'ACTUALS &amp; FORECAST'!F59</f>
        <v>0</v>
      </c>
      <c r="G59" s="22">
        <f>PLAN!G59-'ACTUALS &amp; FORECAST'!G59</f>
        <v>0</v>
      </c>
      <c r="H59" s="22">
        <f>PLAN!H59-'ACTUALS &amp; FORECAST'!H59</f>
        <v>0</v>
      </c>
      <c r="I59" s="22">
        <f>PLAN!I59-'ACTUALS &amp; FORECAST'!I59</f>
        <v>0</v>
      </c>
      <c r="J59" s="22">
        <f>PLAN!J59-'ACTUALS &amp; FORECAST'!J59</f>
        <v>0</v>
      </c>
      <c r="K59" s="22">
        <f>PLAN!K59-'ACTUALS &amp; FORECAST'!K59</f>
        <v>0</v>
      </c>
      <c r="L59" s="22">
        <f>PLAN!L59-'ACTUALS &amp; FORECAST'!L59</f>
        <v>0</v>
      </c>
      <c r="M59" s="22">
        <f>PLAN!M59-'ACTUALS &amp; FORECAST'!M59</f>
        <v>0</v>
      </c>
      <c r="N59" s="22">
        <f>PLAN!N59-'ACTUALS &amp; FORECAST'!N59</f>
        <v>0</v>
      </c>
      <c r="O59" s="22">
        <f>PLAN!O59-'ACTUALS &amp; FORECAST'!O59</f>
        <v>0</v>
      </c>
      <c r="P59" s="22">
        <f>PLAN!P59-'ACTUALS &amp; FORECAST'!P59</f>
        <v>0</v>
      </c>
      <c r="Q59" s="66">
        <f>PLAN!Q59-'ACTUALS &amp; FORECAST'!Q59</f>
        <v>0</v>
      </c>
      <c r="R59" s="113"/>
    </row>
    <row r="60" spans="2:18" x14ac:dyDescent="0.25">
      <c r="B60" s="150" t="s">
        <v>78</v>
      </c>
      <c r="C60" s="16"/>
      <c r="D60" s="57"/>
      <c r="E60" s="13">
        <f>PLAN!E60-'ACTUALS &amp; FORECAST'!E60</f>
        <v>0</v>
      </c>
      <c r="F60" s="22">
        <f>PLAN!F60-'ACTUALS &amp; FORECAST'!F60</f>
        <v>0</v>
      </c>
      <c r="G60" s="22">
        <f>PLAN!G60-'ACTUALS &amp; FORECAST'!G60</f>
        <v>0</v>
      </c>
      <c r="H60" s="22">
        <f>PLAN!H60-'ACTUALS &amp; FORECAST'!H60</f>
        <v>0</v>
      </c>
      <c r="I60" s="22">
        <f>PLAN!I60-'ACTUALS &amp; FORECAST'!I60</f>
        <v>0</v>
      </c>
      <c r="J60" s="22">
        <f>PLAN!J60-'ACTUALS &amp; FORECAST'!J60</f>
        <v>0</v>
      </c>
      <c r="K60" s="22">
        <f>PLAN!K60-'ACTUALS &amp; FORECAST'!K60</f>
        <v>0</v>
      </c>
      <c r="L60" s="22">
        <f>PLAN!L60-'ACTUALS &amp; FORECAST'!L60</f>
        <v>0</v>
      </c>
      <c r="M60" s="22">
        <f>PLAN!M60-'ACTUALS &amp; FORECAST'!M60</f>
        <v>0</v>
      </c>
      <c r="N60" s="22">
        <f>PLAN!N60-'ACTUALS &amp; FORECAST'!N60</f>
        <v>0</v>
      </c>
      <c r="O60" s="22">
        <f>PLAN!O60-'ACTUALS &amp; FORECAST'!O60</f>
        <v>0</v>
      </c>
      <c r="P60" s="22">
        <f>PLAN!P60-'ACTUALS &amp; FORECAST'!P60</f>
        <v>0</v>
      </c>
      <c r="Q60" s="66">
        <f>PLAN!Q60-'ACTUALS &amp; FORECAST'!Q60</f>
        <v>0</v>
      </c>
      <c r="R60" s="113"/>
    </row>
    <row r="61" spans="2:18" x14ac:dyDescent="0.25">
      <c r="B61" s="150" t="s">
        <v>29</v>
      </c>
      <c r="C61" s="16"/>
      <c r="D61" s="53"/>
      <c r="E61" s="51">
        <f>PLAN!E61-'ACTUALS &amp; FORECAST'!E61</f>
        <v>0</v>
      </c>
      <c r="F61" s="52">
        <f>PLAN!F61-'ACTUALS &amp; FORECAST'!F61</f>
        <v>0</v>
      </c>
      <c r="G61" s="52">
        <f>PLAN!G61-'ACTUALS &amp; FORECAST'!G61</f>
        <v>0</v>
      </c>
      <c r="H61" s="52">
        <f>PLAN!H61-'ACTUALS &amp; FORECAST'!H61</f>
        <v>0</v>
      </c>
      <c r="I61" s="52">
        <f>PLAN!I61-'ACTUALS &amp; FORECAST'!I61</f>
        <v>0</v>
      </c>
      <c r="J61" s="52">
        <f>PLAN!J61-'ACTUALS &amp; FORECAST'!J61</f>
        <v>0</v>
      </c>
      <c r="K61" s="52">
        <f>PLAN!K61-'ACTUALS &amp; FORECAST'!K61</f>
        <v>0</v>
      </c>
      <c r="L61" s="52">
        <f>PLAN!L61-'ACTUALS &amp; FORECAST'!L61</f>
        <v>0</v>
      </c>
      <c r="M61" s="52">
        <f>PLAN!M61-'ACTUALS &amp; FORECAST'!M61</f>
        <v>0</v>
      </c>
      <c r="N61" s="52">
        <f>PLAN!N61-'ACTUALS &amp; FORECAST'!N61</f>
        <v>0</v>
      </c>
      <c r="O61" s="52">
        <f>PLAN!O61-'ACTUALS &amp; FORECAST'!O61</f>
        <v>0</v>
      </c>
      <c r="P61" s="52">
        <f>PLAN!P61-'ACTUALS &amp; FORECAST'!P61</f>
        <v>0</v>
      </c>
      <c r="Q61" s="66">
        <f>PLAN!Q61-'ACTUALS &amp; FORECAST'!Q61</f>
        <v>0</v>
      </c>
      <c r="R61" s="113"/>
    </row>
    <row r="62" spans="2:18" x14ac:dyDescent="0.25">
      <c r="B62" s="150" t="s">
        <v>3</v>
      </c>
      <c r="C62" s="16"/>
      <c r="D62" s="57"/>
      <c r="E62" s="13">
        <f>PLAN!E62-'ACTUALS &amp; FORECAST'!E62</f>
        <v>0</v>
      </c>
      <c r="F62" s="22">
        <f>PLAN!F62-'ACTUALS &amp; FORECAST'!F62</f>
        <v>0</v>
      </c>
      <c r="G62" s="22">
        <f>PLAN!G62-'ACTUALS &amp; FORECAST'!G62</f>
        <v>0</v>
      </c>
      <c r="H62" s="22">
        <f>PLAN!H62-'ACTUALS &amp; FORECAST'!H62</f>
        <v>0</v>
      </c>
      <c r="I62" s="22">
        <f>PLAN!I62-'ACTUALS &amp; FORECAST'!I62</f>
        <v>0</v>
      </c>
      <c r="J62" s="22">
        <f>PLAN!J62-'ACTUALS &amp; FORECAST'!J62</f>
        <v>0</v>
      </c>
      <c r="K62" s="22">
        <f>PLAN!K62-'ACTUALS &amp; FORECAST'!K62</f>
        <v>0</v>
      </c>
      <c r="L62" s="22">
        <f>PLAN!L62-'ACTUALS &amp; FORECAST'!L62</f>
        <v>0</v>
      </c>
      <c r="M62" s="22">
        <f>PLAN!M62-'ACTUALS &amp; FORECAST'!M62</f>
        <v>0</v>
      </c>
      <c r="N62" s="22">
        <f>PLAN!N62-'ACTUALS &amp; FORECAST'!N62</f>
        <v>0</v>
      </c>
      <c r="O62" s="22">
        <f>PLAN!O62-'ACTUALS &amp; FORECAST'!O62</f>
        <v>0</v>
      </c>
      <c r="P62" s="22">
        <f>PLAN!P62-'ACTUALS &amp; FORECAST'!P62</f>
        <v>0</v>
      </c>
      <c r="Q62" s="66">
        <f>PLAN!Q62-'ACTUALS &amp; FORECAST'!Q62</f>
        <v>0</v>
      </c>
      <c r="R62" s="113"/>
    </row>
    <row r="63" spans="2:18" x14ac:dyDescent="0.25">
      <c r="B63" s="150" t="s">
        <v>51</v>
      </c>
      <c r="C63" s="16"/>
      <c r="D63" s="57"/>
      <c r="E63" s="13">
        <f>PLAN!E63-'ACTUALS &amp; FORECAST'!E63</f>
        <v>0</v>
      </c>
      <c r="F63" s="22">
        <f>PLAN!F63-'ACTUALS &amp; FORECAST'!F63</f>
        <v>0</v>
      </c>
      <c r="G63" s="22">
        <f>PLAN!G63-'ACTUALS &amp; FORECAST'!G63</f>
        <v>0</v>
      </c>
      <c r="H63" s="22">
        <f>PLAN!H63-'ACTUALS &amp; FORECAST'!H63</f>
        <v>0</v>
      </c>
      <c r="I63" s="22">
        <f>PLAN!I63-'ACTUALS &amp; FORECAST'!I63</f>
        <v>0</v>
      </c>
      <c r="J63" s="22">
        <f>PLAN!J63-'ACTUALS &amp; FORECAST'!J63</f>
        <v>0</v>
      </c>
      <c r="K63" s="22">
        <f>PLAN!K63-'ACTUALS &amp; FORECAST'!K63</f>
        <v>0</v>
      </c>
      <c r="L63" s="22">
        <f>PLAN!L63-'ACTUALS &amp; FORECAST'!L63</f>
        <v>0</v>
      </c>
      <c r="M63" s="22">
        <f>PLAN!M63-'ACTUALS &amp; FORECAST'!M63</f>
        <v>0</v>
      </c>
      <c r="N63" s="22">
        <f>PLAN!N63-'ACTUALS &amp; FORECAST'!N63</f>
        <v>0</v>
      </c>
      <c r="O63" s="22">
        <f>PLAN!O63-'ACTUALS &amp; FORECAST'!O63</f>
        <v>0</v>
      </c>
      <c r="P63" s="22">
        <f>PLAN!P63-'ACTUALS &amp; FORECAST'!P63</f>
        <v>0</v>
      </c>
      <c r="Q63" s="66">
        <f>PLAN!Q63-'ACTUALS &amp; FORECAST'!Q63</f>
        <v>0</v>
      </c>
      <c r="R63" s="113"/>
    </row>
    <row r="64" spans="2:18" x14ac:dyDescent="0.25">
      <c r="B64" s="150" t="s">
        <v>43</v>
      </c>
      <c r="C64" s="16"/>
      <c r="D64" s="53"/>
      <c r="E64" s="13">
        <f>PLAN!E64-'ACTUALS &amp; FORECAST'!E64</f>
        <v>0</v>
      </c>
      <c r="F64" s="22">
        <f>PLAN!F64-'ACTUALS &amp; FORECAST'!F64</f>
        <v>0</v>
      </c>
      <c r="G64" s="22">
        <f>PLAN!G64-'ACTUALS &amp; FORECAST'!G64</f>
        <v>0</v>
      </c>
      <c r="H64" s="22">
        <f>PLAN!H64-'ACTUALS &amp; FORECAST'!H64</f>
        <v>0</v>
      </c>
      <c r="I64" s="22">
        <f>PLAN!I64-'ACTUALS &amp; FORECAST'!I64</f>
        <v>0</v>
      </c>
      <c r="J64" s="22">
        <f>PLAN!J64-'ACTUALS &amp; FORECAST'!J64</f>
        <v>0</v>
      </c>
      <c r="K64" s="22">
        <f>PLAN!K64-'ACTUALS &amp; FORECAST'!K64</f>
        <v>0</v>
      </c>
      <c r="L64" s="22">
        <f>PLAN!L64-'ACTUALS &amp; FORECAST'!L64</f>
        <v>0</v>
      </c>
      <c r="M64" s="22">
        <f>PLAN!M64-'ACTUALS &amp; FORECAST'!M64</f>
        <v>0</v>
      </c>
      <c r="N64" s="22">
        <f>PLAN!N64-'ACTUALS &amp; FORECAST'!N64</f>
        <v>0</v>
      </c>
      <c r="O64" s="22">
        <f>PLAN!O64-'ACTUALS &amp; FORECAST'!O64</f>
        <v>0</v>
      </c>
      <c r="P64" s="22">
        <f>PLAN!P64-'ACTUALS &amp; FORECAST'!P64</f>
        <v>0</v>
      </c>
      <c r="Q64" s="66">
        <f>PLAN!Q64-'ACTUALS &amp; FORECAST'!Q64</f>
        <v>0</v>
      </c>
      <c r="R64" s="113"/>
    </row>
    <row r="65" spans="2:18" x14ac:dyDescent="0.25">
      <c r="B65" s="150" t="s">
        <v>19</v>
      </c>
      <c r="C65" s="16"/>
      <c r="D65" s="57"/>
      <c r="E65" s="13">
        <f>PLAN!E65-'ACTUALS &amp; FORECAST'!E65</f>
        <v>0</v>
      </c>
      <c r="F65" s="22">
        <f>PLAN!F65-'ACTUALS &amp; FORECAST'!F65</f>
        <v>0</v>
      </c>
      <c r="G65" s="22">
        <f>PLAN!G65-'ACTUALS &amp; FORECAST'!G65</f>
        <v>0</v>
      </c>
      <c r="H65" s="22">
        <f>PLAN!H65-'ACTUALS &amp; FORECAST'!H65</f>
        <v>0</v>
      </c>
      <c r="I65" s="22">
        <f>PLAN!I65-'ACTUALS &amp; FORECAST'!I65</f>
        <v>0</v>
      </c>
      <c r="J65" s="22">
        <f>PLAN!J65-'ACTUALS &amp; FORECAST'!J65</f>
        <v>0</v>
      </c>
      <c r="K65" s="22">
        <f>PLAN!K65-'ACTUALS &amp; FORECAST'!K65</f>
        <v>0</v>
      </c>
      <c r="L65" s="22">
        <f>PLAN!L65-'ACTUALS &amp; FORECAST'!L65</f>
        <v>0</v>
      </c>
      <c r="M65" s="22">
        <f>PLAN!M65-'ACTUALS &amp; FORECAST'!M65</f>
        <v>0</v>
      </c>
      <c r="N65" s="22">
        <f>PLAN!N65-'ACTUALS &amp; FORECAST'!N65</f>
        <v>0</v>
      </c>
      <c r="O65" s="22">
        <f>PLAN!O65-'ACTUALS &amp; FORECAST'!O65</f>
        <v>0</v>
      </c>
      <c r="P65" s="22">
        <f>PLAN!P65-'ACTUALS &amp; FORECAST'!P65</f>
        <v>0</v>
      </c>
      <c r="Q65" s="66">
        <f>PLAN!Q65-'ACTUALS &amp; FORECAST'!Q65</f>
        <v>0</v>
      </c>
      <c r="R65" s="113"/>
    </row>
    <row r="66" spans="2:18" x14ac:dyDescent="0.25">
      <c r="B66" s="150" t="s">
        <v>91</v>
      </c>
      <c r="C66" s="16"/>
      <c r="D66" s="57"/>
      <c r="E66" s="13">
        <f>PLAN!E66-'ACTUALS &amp; FORECAST'!E66</f>
        <v>0</v>
      </c>
      <c r="F66" s="22">
        <f>PLAN!F66-'ACTUALS &amp; FORECAST'!F66</f>
        <v>0</v>
      </c>
      <c r="G66" s="22">
        <f>PLAN!G66-'ACTUALS &amp; FORECAST'!G66</f>
        <v>0</v>
      </c>
      <c r="H66" s="22">
        <f>PLAN!H66-'ACTUALS &amp; FORECAST'!H66</f>
        <v>0</v>
      </c>
      <c r="I66" s="22">
        <f>PLAN!I66-'ACTUALS &amp; FORECAST'!I66</f>
        <v>0</v>
      </c>
      <c r="J66" s="22">
        <f>PLAN!J66-'ACTUALS &amp; FORECAST'!J66</f>
        <v>0</v>
      </c>
      <c r="K66" s="22">
        <f>PLAN!K66-'ACTUALS &amp; FORECAST'!K66</f>
        <v>0</v>
      </c>
      <c r="L66" s="22">
        <f>PLAN!L66-'ACTUALS &amp; FORECAST'!L66</f>
        <v>0</v>
      </c>
      <c r="M66" s="22">
        <f>PLAN!M66-'ACTUALS &amp; FORECAST'!M66</f>
        <v>0</v>
      </c>
      <c r="N66" s="22">
        <f>PLAN!N66-'ACTUALS &amp; FORECAST'!N66</f>
        <v>0</v>
      </c>
      <c r="O66" s="22">
        <f>PLAN!O66-'ACTUALS &amp; FORECAST'!O66</f>
        <v>0</v>
      </c>
      <c r="P66" s="22">
        <f>PLAN!P66-'ACTUALS &amp; FORECAST'!P66</f>
        <v>0</v>
      </c>
      <c r="Q66" s="66">
        <f>PLAN!Q66-'ACTUALS &amp; FORECAST'!Q66</f>
        <v>0</v>
      </c>
      <c r="R66" s="113"/>
    </row>
    <row r="67" spans="2:18" x14ac:dyDescent="0.25">
      <c r="B67" s="150" t="s">
        <v>48</v>
      </c>
      <c r="C67" s="16"/>
      <c r="D67" s="57"/>
      <c r="E67" s="13">
        <f>PLAN!E67-'ACTUALS &amp; FORECAST'!E67</f>
        <v>0</v>
      </c>
      <c r="F67" s="22">
        <f>PLAN!F67-'ACTUALS &amp; FORECAST'!F67</f>
        <v>0</v>
      </c>
      <c r="G67" s="22">
        <f>PLAN!G67-'ACTUALS &amp; FORECAST'!G67</f>
        <v>0</v>
      </c>
      <c r="H67" s="22">
        <f>PLAN!H67-'ACTUALS &amp; FORECAST'!H67</f>
        <v>0</v>
      </c>
      <c r="I67" s="22">
        <f>PLAN!I67-'ACTUALS &amp; FORECAST'!I67</f>
        <v>0</v>
      </c>
      <c r="J67" s="22">
        <f>PLAN!J67-'ACTUALS &amp; FORECAST'!J67</f>
        <v>0</v>
      </c>
      <c r="K67" s="22">
        <f>PLAN!K67-'ACTUALS &amp; FORECAST'!K67</f>
        <v>0</v>
      </c>
      <c r="L67" s="22">
        <f>PLAN!L67-'ACTUALS &amp; FORECAST'!L67</f>
        <v>0</v>
      </c>
      <c r="M67" s="22">
        <f>PLAN!M67-'ACTUALS &amp; FORECAST'!M67</f>
        <v>0</v>
      </c>
      <c r="N67" s="22">
        <f>PLAN!N67-'ACTUALS &amp; FORECAST'!N67</f>
        <v>0</v>
      </c>
      <c r="O67" s="22">
        <f>PLAN!O67-'ACTUALS &amp; FORECAST'!O67</f>
        <v>0</v>
      </c>
      <c r="P67" s="22">
        <f>PLAN!P67-'ACTUALS &amp; FORECAST'!P67</f>
        <v>0</v>
      </c>
      <c r="Q67" s="66">
        <f>PLAN!Q67-'ACTUALS &amp; FORECAST'!Q67</f>
        <v>0</v>
      </c>
      <c r="R67" s="113"/>
    </row>
    <row r="68" spans="2:18" x14ac:dyDescent="0.25">
      <c r="B68" s="150" t="s">
        <v>55</v>
      </c>
      <c r="C68" s="16"/>
      <c r="D68" s="53"/>
      <c r="E68" s="13">
        <f>PLAN!E68-'ACTUALS &amp; FORECAST'!E68</f>
        <v>0</v>
      </c>
      <c r="F68" s="22">
        <f>PLAN!F68-'ACTUALS &amp; FORECAST'!F68</f>
        <v>0</v>
      </c>
      <c r="G68" s="22">
        <f>PLAN!G68-'ACTUALS &amp; FORECAST'!G68</f>
        <v>0</v>
      </c>
      <c r="H68" s="22">
        <f>PLAN!H68-'ACTUALS &amp; FORECAST'!H68</f>
        <v>0</v>
      </c>
      <c r="I68" s="22">
        <f>PLAN!I68-'ACTUALS &amp; FORECAST'!I68</f>
        <v>0</v>
      </c>
      <c r="J68" s="22">
        <f>PLAN!J68-'ACTUALS &amp; FORECAST'!J68</f>
        <v>0</v>
      </c>
      <c r="K68" s="22">
        <f>PLAN!K68-'ACTUALS &amp; FORECAST'!K68</f>
        <v>0</v>
      </c>
      <c r="L68" s="22">
        <f>PLAN!L68-'ACTUALS &amp; FORECAST'!L68</f>
        <v>0</v>
      </c>
      <c r="M68" s="22">
        <f>PLAN!M68-'ACTUALS &amp; FORECAST'!M68</f>
        <v>0</v>
      </c>
      <c r="N68" s="22">
        <f>PLAN!N68-'ACTUALS &amp; FORECAST'!N68</f>
        <v>0</v>
      </c>
      <c r="O68" s="22">
        <f>PLAN!O68-'ACTUALS &amp; FORECAST'!O68</f>
        <v>0</v>
      </c>
      <c r="P68" s="22">
        <f>PLAN!P68-'ACTUALS &amp; FORECAST'!P68</f>
        <v>0</v>
      </c>
      <c r="Q68" s="66">
        <f>PLAN!Q68-'ACTUALS &amp; FORECAST'!Q68</f>
        <v>0</v>
      </c>
      <c r="R68" s="113"/>
    </row>
    <row r="69" spans="2:18" x14ac:dyDescent="0.25">
      <c r="B69" s="150" t="s">
        <v>44</v>
      </c>
      <c r="C69" s="16"/>
      <c r="D69" s="57"/>
      <c r="E69" s="13">
        <f>PLAN!E69-'ACTUALS &amp; FORECAST'!E69</f>
        <v>0</v>
      </c>
      <c r="F69" s="22">
        <f>PLAN!F69-'ACTUALS &amp; FORECAST'!F69</f>
        <v>0</v>
      </c>
      <c r="G69" s="22">
        <f>PLAN!G69-'ACTUALS &amp; FORECAST'!G69</f>
        <v>0</v>
      </c>
      <c r="H69" s="22">
        <f>PLAN!H69-'ACTUALS &amp; FORECAST'!H69</f>
        <v>0</v>
      </c>
      <c r="I69" s="22">
        <f>PLAN!I69-'ACTUALS &amp; FORECAST'!I69</f>
        <v>0</v>
      </c>
      <c r="J69" s="22">
        <f>PLAN!J69-'ACTUALS &amp; FORECAST'!J69</f>
        <v>0</v>
      </c>
      <c r="K69" s="22">
        <f>PLAN!K69-'ACTUALS &amp; FORECAST'!K69</f>
        <v>0</v>
      </c>
      <c r="L69" s="22">
        <f>PLAN!L69-'ACTUALS &amp; FORECAST'!L69</f>
        <v>0</v>
      </c>
      <c r="M69" s="22">
        <f>PLAN!M69-'ACTUALS &amp; FORECAST'!M69</f>
        <v>0</v>
      </c>
      <c r="N69" s="22">
        <f>PLAN!N69-'ACTUALS &amp; FORECAST'!N69</f>
        <v>0</v>
      </c>
      <c r="O69" s="22">
        <f>PLAN!O69-'ACTUALS &amp; FORECAST'!O69</f>
        <v>0</v>
      </c>
      <c r="P69" s="22">
        <f>PLAN!P69-'ACTUALS &amp; FORECAST'!P69</f>
        <v>0</v>
      </c>
      <c r="Q69" s="66">
        <f>PLAN!Q69-'ACTUALS &amp; FORECAST'!Q69</f>
        <v>0</v>
      </c>
      <c r="R69" s="113"/>
    </row>
    <row r="70" spans="2:18" x14ac:dyDescent="0.25">
      <c r="B70" s="150" t="s">
        <v>64</v>
      </c>
      <c r="C70" s="16"/>
      <c r="D70" s="57"/>
      <c r="E70" s="13">
        <f>PLAN!E70-'ACTUALS &amp; FORECAST'!E70</f>
        <v>0</v>
      </c>
      <c r="F70" s="22">
        <f>PLAN!F70-'ACTUALS &amp; FORECAST'!F70</f>
        <v>0</v>
      </c>
      <c r="G70" s="22">
        <f>PLAN!G70-'ACTUALS &amp; FORECAST'!G70</f>
        <v>0</v>
      </c>
      <c r="H70" s="22">
        <f>PLAN!H70-'ACTUALS &amp; FORECAST'!H70</f>
        <v>0</v>
      </c>
      <c r="I70" s="22">
        <f>PLAN!I70-'ACTUALS &amp; FORECAST'!I70</f>
        <v>0</v>
      </c>
      <c r="J70" s="22">
        <f>PLAN!J70-'ACTUALS &amp; FORECAST'!J70</f>
        <v>0</v>
      </c>
      <c r="K70" s="22">
        <f>PLAN!K70-'ACTUALS &amp; FORECAST'!K70</f>
        <v>0</v>
      </c>
      <c r="L70" s="22">
        <f>PLAN!L70-'ACTUALS &amp; FORECAST'!L70</f>
        <v>0</v>
      </c>
      <c r="M70" s="22">
        <f>PLAN!M70-'ACTUALS &amp; FORECAST'!M70</f>
        <v>0</v>
      </c>
      <c r="N70" s="22">
        <f>PLAN!N70-'ACTUALS &amp; FORECAST'!N70</f>
        <v>0</v>
      </c>
      <c r="O70" s="22">
        <f>PLAN!O70-'ACTUALS &amp; FORECAST'!O70</f>
        <v>0</v>
      </c>
      <c r="P70" s="22">
        <f>PLAN!P70-'ACTUALS &amp; FORECAST'!P70</f>
        <v>0</v>
      </c>
      <c r="Q70" s="66">
        <f>PLAN!Q70-'ACTUALS &amp; FORECAST'!Q70</f>
        <v>0</v>
      </c>
      <c r="R70" s="113"/>
    </row>
    <row r="71" spans="2:18" x14ac:dyDescent="0.25">
      <c r="B71" s="7" t="s">
        <v>5</v>
      </c>
      <c r="C71" s="16"/>
      <c r="D71" s="53"/>
      <c r="E71" s="13">
        <f>PLAN!E71-'ACTUALS &amp; FORECAST'!E71</f>
        <v>0</v>
      </c>
      <c r="F71" s="22">
        <f>PLAN!F71-'ACTUALS &amp; FORECAST'!F71</f>
        <v>0</v>
      </c>
      <c r="G71" s="22">
        <f>PLAN!G71-'ACTUALS &amp; FORECAST'!G71</f>
        <v>0</v>
      </c>
      <c r="H71" s="22">
        <f>PLAN!H71-'ACTUALS &amp; FORECAST'!H71</f>
        <v>0</v>
      </c>
      <c r="I71" s="22">
        <f>PLAN!I71-'ACTUALS &amp; FORECAST'!I71</f>
        <v>0</v>
      </c>
      <c r="J71" s="22">
        <f>PLAN!J71-'ACTUALS &amp; FORECAST'!J71</f>
        <v>0</v>
      </c>
      <c r="K71" s="22">
        <f>PLAN!K71-'ACTUALS &amp; FORECAST'!K71</f>
        <v>0</v>
      </c>
      <c r="L71" s="22">
        <f>PLAN!L71-'ACTUALS &amp; FORECAST'!L71</f>
        <v>0</v>
      </c>
      <c r="M71" s="22">
        <f>PLAN!M71-'ACTUALS &amp; FORECAST'!M71</f>
        <v>0</v>
      </c>
      <c r="N71" s="22">
        <f>PLAN!N71-'ACTUALS &amp; FORECAST'!N71</f>
        <v>0</v>
      </c>
      <c r="O71" s="22">
        <f>PLAN!O71-'ACTUALS &amp; FORECAST'!O71</f>
        <v>0</v>
      </c>
      <c r="P71" s="22">
        <f>PLAN!P71-'ACTUALS &amp; FORECAST'!P71</f>
        <v>0</v>
      </c>
      <c r="Q71" s="66">
        <f>PLAN!Q71-'ACTUALS &amp; FORECAST'!Q71</f>
        <v>0</v>
      </c>
      <c r="R71" s="113"/>
    </row>
    <row r="72" spans="2:18" s="94" customFormat="1" x14ac:dyDescent="0.25">
      <c r="B72" s="86" t="s">
        <v>6</v>
      </c>
      <c r="C72" s="118"/>
      <c r="D72" s="119"/>
      <c r="E72" s="120">
        <f>PLAN!E72-'ACTUALS &amp; FORECAST'!E72</f>
        <v>0</v>
      </c>
      <c r="F72" s="121">
        <f>PLAN!F72-'ACTUALS &amp; FORECAST'!F72</f>
        <v>0</v>
      </c>
      <c r="G72" s="121">
        <f>PLAN!G72-'ACTUALS &amp; FORECAST'!G72</f>
        <v>0</v>
      </c>
      <c r="H72" s="121">
        <f>PLAN!H72-'ACTUALS &amp; FORECAST'!H72</f>
        <v>0</v>
      </c>
      <c r="I72" s="121">
        <f>PLAN!I72-'ACTUALS &amp; FORECAST'!I72</f>
        <v>0</v>
      </c>
      <c r="J72" s="121">
        <f>PLAN!J72-'ACTUALS &amp; FORECAST'!J72</f>
        <v>0</v>
      </c>
      <c r="K72" s="121">
        <f>PLAN!K72-'ACTUALS &amp; FORECAST'!K72</f>
        <v>0</v>
      </c>
      <c r="L72" s="121">
        <f>PLAN!L72-'ACTUALS &amp; FORECAST'!L72</f>
        <v>0</v>
      </c>
      <c r="M72" s="121">
        <f>PLAN!M72-'ACTUALS &amp; FORECAST'!M72</f>
        <v>0</v>
      </c>
      <c r="N72" s="121">
        <f>PLAN!N72-'ACTUALS &amp; FORECAST'!N72</f>
        <v>0</v>
      </c>
      <c r="O72" s="121">
        <f>PLAN!O72-'ACTUALS &amp; FORECAST'!O72</f>
        <v>0</v>
      </c>
      <c r="P72" s="121">
        <f>PLAN!P72-'ACTUALS &amp; FORECAST'!P72</f>
        <v>0</v>
      </c>
      <c r="Q72" s="118">
        <f>PLAN!Q72-'ACTUALS &amp; FORECAST'!Q72</f>
        <v>0</v>
      </c>
      <c r="R72" s="113"/>
    </row>
    <row r="73" spans="2:18" x14ac:dyDescent="0.25">
      <c r="B73" s="8" t="s">
        <v>50</v>
      </c>
      <c r="C73" s="122"/>
      <c r="D73" s="92"/>
      <c r="E73" s="14">
        <f>PLAN!E73-'ACTUALS &amp; FORECAST'!E73</f>
        <v>0</v>
      </c>
      <c r="F73" s="26">
        <f>PLAN!F73-'ACTUALS &amp; FORECAST'!F73</f>
        <v>0</v>
      </c>
      <c r="G73" s="26">
        <f>PLAN!G73-'ACTUALS &amp; FORECAST'!G73</f>
        <v>0</v>
      </c>
      <c r="H73" s="26">
        <f>PLAN!H73-'ACTUALS &amp; FORECAST'!H73</f>
        <v>0</v>
      </c>
      <c r="I73" s="26">
        <f>PLAN!I73-'ACTUALS &amp; FORECAST'!I73</f>
        <v>0</v>
      </c>
      <c r="J73" s="26">
        <f>PLAN!J73-'ACTUALS &amp; FORECAST'!J73</f>
        <v>0</v>
      </c>
      <c r="K73" s="26">
        <f>PLAN!K73-'ACTUALS &amp; FORECAST'!K73</f>
        <v>0</v>
      </c>
      <c r="L73" s="26">
        <f>PLAN!L73-'ACTUALS &amp; FORECAST'!L73</f>
        <v>0</v>
      </c>
      <c r="M73" s="26">
        <f>PLAN!M73-'ACTUALS &amp; FORECAST'!M73</f>
        <v>0</v>
      </c>
      <c r="N73" s="26">
        <f>PLAN!N73-'ACTUALS &amp; FORECAST'!N73</f>
        <v>0</v>
      </c>
      <c r="O73" s="26">
        <f>PLAN!O73-'ACTUALS &amp; FORECAST'!O73</f>
        <v>0</v>
      </c>
      <c r="P73" s="26">
        <f>PLAN!P73-'ACTUALS &amp; FORECAST'!P73</f>
        <v>0</v>
      </c>
      <c r="Q73" s="67">
        <f>PLAN!Q73-'ACTUALS &amp; FORECAST'!Q73</f>
        <v>0</v>
      </c>
      <c r="R73" s="113"/>
    </row>
    <row r="74" spans="2:18" s="1" customFormat="1" ht="12.75" x14ac:dyDescent="0.2">
      <c r="B74" s="12" t="s">
        <v>49</v>
      </c>
      <c r="C74" s="48"/>
      <c r="D74" s="78"/>
      <c r="E74" s="74">
        <f>PLAN!E74-'ACTUALS &amp; FORECAST'!E74</f>
        <v>0</v>
      </c>
      <c r="F74" s="74">
        <f>PLAN!F74-'ACTUALS &amp; FORECAST'!F74</f>
        <v>0</v>
      </c>
      <c r="G74" s="74">
        <f>PLAN!G74-'ACTUALS &amp; FORECAST'!G74</f>
        <v>0</v>
      </c>
      <c r="H74" s="74">
        <f>PLAN!H74-'ACTUALS &amp; FORECAST'!H74</f>
        <v>0</v>
      </c>
      <c r="I74" s="74">
        <f>PLAN!I74-'ACTUALS &amp; FORECAST'!I74</f>
        <v>0</v>
      </c>
      <c r="J74" s="74">
        <f>PLAN!J74-'ACTUALS &amp; FORECAST'!J74</f>
        <v>0</v>
      </c>
      <c r="K74" s="74">
        <f>PLAN!K74-'ACTUALS &amp; FORECAST'!K74</f>
        <v>0</v>
      </c>
      <c r="L74" s="74">
        <f>PLAN!L74-'ACTUALS &amp; FORECAST'!L74</f>
        <v>0</v>
      </c>
      <c r="M74" s="74">
        <f>PLAN!M74-'ACTUALS &amp; FORECAST'!M74</f>
        <v>0</v>
      </c>
      <c r="N74" s="74">
        <f>PLAN!N74-'ACTUALS &amp; FORECAST'!N74</f>
        <v>0</v>
      </c>
      <c r="O74" s="74">
        <f>PLAN!O74-'ACTUALS &amp; FORECAST'!O74</f>
        <v>0</v>
      </c>
      <c r="P74" s="74">
        <f>PLAN!P74-'ACTUALS &amp; FORECAST'!P74</f>
        <v>0</v>
      </c>
      <c r="Q74" s="48">
        <f>PLAN!Q74-'ACTUALS &amp; FORECAST'!Q74</f>
        <v>0</v>
      </c>
      <c r="R74" s="114"/>
    </row>
    <row r="75" spans="2:18" x14ac:dyDescent="0.25">
      <c r="B75" s="5"/>
      <c r="C75" s="89"/>
      <c r="D75" s="79"/>
      <c r="E75" s="30">
        <f>PLAN!E75-'ACTUALS &amp; FORECAST'!E75</f>
        <v>0</v>
      </c>
      <c r="F75" s="42">
        <f>PLAN!F75-'ACTUALS &amp; FORECAST'!F75</f>
        <v>0</v>
      </c>
      <c r="G75" s="42">
        <f>PLAN!G75-'ACTUALS &amp; FORECAST'!G75</f>
        <v>0</v>
      </c>
      <c r="H75" s="42">
        <f>PLAN!H75-'ACTUALS &amp; FORECAST'!H75</f>
        <v>0</v>
      </c>
      <c r="I75" s="42">
        <f>PLAN!I75-'ACTUALS &amp; FORECAST'!I75</f>
        <v>0</v>
      </c>
      <c r="J75" s="42">
        <f>PLAN!J75-'ACTUALS &amp; FORECAST'!J75</f>
        <v>0</v>
      </c>
      <c r="K75" s="42">
        <f>PLAN!K75-'ACTUALS &amp; FORECAST'!K75</f>
        <v>0</v>
      </c>
      <c r="L75" s="42">
        <f>PLAN!L75-'ACTUALS &amp; FORECAST'!L75</f>
        <v>0</v>
      </c>
      <c r="M75" s="42">
        <f>PLAN!M75-'ACTUALS &amp; FORECAST'!M75</f>
        <v>0</v>
      </c>
      <c r="N75" s="42">
        <f>PLAN!N75-'ACTUALS &amp; FORECAST'!N75</f>
        <v>0</v>
      </c>
      <c r="O75" s="42">
        <f>PLAN!O75-'ACTUALS &amp; FORECAST'!O75</f>
        <v>0</v>
      </c>
      <c r="P75" s="42">
        <f>PLAN!P75-'ACTUALS &amp; FORECAST'!P75</f>
        <v>0</v>
      </c>
      <c r="Q75" s="68">
        <f>PLAN!Q75-'ACTUALS &amp; FORECAST'!Q75</f>
        <v>0</v>
      </c>
      <c r="R75" s="113"/>
    </row>
    <row r="76" spans="2:18" s="1" customFormat="1" ht="12.75" x14ac:dyDescent="0.2">
      <c r="B76" s="11" t="s">
        <v>65</v>
      </c>
      <c r="C76" s="48"/>
      <c r="D76" s="80"/>
      <c r="E76" s="74">
        <f>'ACTUALS &amp; FORECAST'!E76-PLAN!E76</f>
        <v>0</v>
      </c>
      <c r="F76" s="74">
        <f>'ACTUALS &amp; FORECAST'!F76-PLAN!F76</f>
        <v>0</v>
      </c>
      <c r="G76" s="74">
        <f>'ACTUALS &amp; FORECAST'!G76-PLAN!G76</f>
        <v>0</v>
      </c>
      <c r="H76" s="74">
        <f>'ACTUALS &amp; FORECAST'!H76-PLAN!H76</f>
        <v>0</v>
      </c>
      <c r="I76" s="74">
        <f>'ACTUALS &amp; FORECAST'!I76-PLAN!I76</f>
        <v>0</v>
      </c>
      <c r="J76" s="74">
        <f>'ACTUALS &amp; FORECAST'!J76-PLAN!J76</f>
        <v>0</v>
      </c>
      <c r="K76" s="74">
        <f>'ACTUALS &amp; FORECAST'!K76-PLAN!K76</f>
        <v>0</v>
      </c>
      <c r="L76" s="74">
        <f>'ACTUALS &amp; FORECAST'!L76-PLAN!L76</f>
        <v>0</v>
      </c>
      <c r="M76" s="74">
        <f>'ACTUALS &amp; FORECAST'!M76-PLAN!M76</f>
        <v>0</v>
      </c>
      <c r="N76" s="74">
        <f>'ACTUALS &amp; FORECAST'!N76-PLAN!N76</f>
        <v>0</v>
      </c>
      <c r="O76" s="74">
        <f>'ACTUALS &amp; FORECAST'!O76-PLAN!O76</f>
        <v>0</v>
      </c>
      <c r="P76" s="49">
        <f>'ACTUALS &amp; FORECAST'!P76-PLAN!P76</f>
        <v>0</v>
      </c>
      <c r="Q76" s="49">
        <f>'ACTUALS &amp; FORECAST'!Q76-PLAN!Q76</f>
        <v>0</v>
      </c>
      <c r="R76" s="114"/>
    </row>
    <row r="77" spans="2:18" x14ac:dyDescent="0.25">
      <c r="B77" s="15" t="s">
        <v>37</v>
      </c>
      <c r="C77" s="16"/>
      <c r="D77" s="81"/>
      <c r="E77" s="22">
        <f>PLAN!E77-'ACTUALS &amp; FORECAST'!E77</f>
        <v>0</v>
      </c>
      <c r="F77" s="22">
        <f>PLAN!F77-'ACTUALS &amp; FORECAST'!F77</f>
        <v>0</v>
      </c>
      <c r="G77" s="22">
        <f>PLAN!G77-'ACTUALS &amp; FORECAST'!G77</f>
        <v>0</v>
      </c>
      <c r="H77" s="22">
        <f>PLAN!H77-'ACTUALS &amp; FORECAST'!H77</f>
        <v>0</v>
      </c>
      <c r="I77" s="22">
        <f>PLAN!I77-'ACTUALS &amp; FORECAST'!I77</f>
        <v>0</v>
      </c>
      <c r="J77" s="22">
        <f>PLAN!J77-'ACTUALS &amp; FORECAST'!J77</f>
        <v>0</v>
      </c>
      <c r="K77" s="22">
        <f>PLAN!K77-'ACTUALS &amp; FORECAST'!K77</f>
        <v>0</v>
      </c>
      <c r="L77" s="22">
        <f>PLAN!L77-'ACTUALS &amp; FORECAST'!L77</f>
        <v>0</v>
      </c>
      <c r="M77" s="22">
        <f>PLAN!M77-'ACTUALS &amp; FORECAST'!M77</f>
        <v>0</v>
      </c>
      <c r="N77" s="22">
        <f>PLAN!N77-'ACTUALS &amp; FORECAST'!N77</f>
        <v>0</v>
      </c>
      <c r="O77" s="22">
        <f>PLAN!O77-'ACTUALS &amp; FORECAST'!O77</f>
        <v>0</v>
      </c>
      <c r="P77" s="22">
        <f>PLAN!P77-'ACTUALS &amp; FORECAST'!P77</f>
        <v>0</v>
      </c>
      <c r="Q77" s="62">
        <f>PLAN!Q77-'ACTUALS &amp; FORECAST'!Q77</f>
        <v>0</v>
      </c>
      <c r="R77" s="113"/>
    </row>
    <row r="78" spans="2:18" x14ac:dyDescent="0.25">
      <c r="B78" s="15"/>
      <c r="C78" s="16"/>
      <c r="D78" s="79"/>
      <c r="E78" s="22"/>
      <c r="F78" s="22"/>
      <c r="G78" s="22"/>
      <c r="H78" s="22"/>
      <c r="I78" s="22"/>
      <c r="J78" s="22"/>
      <c r="K78" s="22"/>
      <c r="L78" s="22"/>
      <c r="M78" s="22"/>
      <c r="N78" s="22"/>
      <c r="O78" s="22"/>
      <c r="P78" s="22"/>
      <c r="Q78" s="62"/>
      <c r="R78" s="113"/>
    </row>
    <row r="79" spans="2:18" s="1" customFormat="1" ht="12.75" x14ac:dyDescent="0.2">
      <c r="B79" s="11" t="s">
        <v>36</v>
      </c>
      <c r="C79" s="48"/>
      <c r="D79" s="80"/>
      <c r="E79" s="74">
        <f>'ACTUALS &amp; FORECAST'!E79-PLAN!E79</f>
        <v>0</v>
      </c>
      <c r="F79" s="74">
        <f>'ACTUALS &amp; FORECAST'!F79-PLAN!F79</f>
        <v>0</v>
      </c>
      <c r="G79" s="74">
        <f>'ACTUALS &amp; FORECAST'!G79-PLAN!G79</f>
        <v>0</v>
      </c>
      <c r="H79" s="74">
        <f>'ACTUALS &amp; FORECAST'!H79-PLAN!H79</f>
        <v>0</v>
      </c>
      <c r="I79" s="74">
        <f>'ACTUALS &amp; FORECAST'!I79-PLAN!I79</f>
        <v>0</v>
      </c>
      <c r="J79" s="74">
        <f>'ACTUALS &amp; FORECAST'!J79-PLAN!J79</f>
        <v>0</v>
      </c>
      <c r="K79" s="74">
        <f>'ACTUALS &amp; FORECAST'!K79-PLAN!K79</f>
        <v>0</v>
      </c>
      <c r="L79" s="74">
        <f>'ACTUALS &amp; FORECAST'!L79-PLAN!L79</f>
        <v>0</v>
      </c>
      <c r="M79" s="74">
        <f>'ACTUALS &amp; FORECAST'!M79-PLAN!M79</f>
        <v>0</v>
      </c>
      <c r="N79" s="74">
        <f>'ACTUALS &amp; FORECAST'!N79-PLAN!N79</f>
        <v>0</v>
      </c>
      <c r="O79" s="74">
        <f>'ACTUALS &amp; FORECAST'!O79-PLAN!O79</f>
        <v>0</v>
      </c>
      <c r="P79" s="49">
        <f>'ACTUALS &amp; FORECAST'!P79-PLAN!P79</f>
        <v>0</v>
      </c>
      <c r="Q79" s="49">
        <f>'ACTUALS &amp; FORECAST'!Q79-PLAN!Q79</f>
        <v>0</v>
      </c>
      <c r="R79" s="114"/>
    </row>
    <row r="80" spans="2:18" x14ac:dyDescent="0.25">
      <c r="C80" s="90"/>
      <c r="E80" s="33">
        <f>'ACTUALS &amp; FORECAST'!E80-PLAN!E80</f>
        <v>0</v>
      </c>
      <c r="F80" s="33">
        <f>'ACTUALS &amp; FORECAST'!F80-PLAN!F80</f>
        <v>0</v>
      </c>
      <c r="G80" s="33">
        <f>'ACTUALS &amp; FORECAST'!G80-PLAN!G80</f>
        <v>0</v>
      </c>
      <c r="H80" s="33">
        <f>'ACTUALS &amp; FORECAST'!H80-PLAN!H80</f>
        <v>0</v>
      </c>
      <c r="I80" s="33">
        <f>'ACTUALS &amp; FORECAST'!I80-PLAN!I80</f>
        <v>0</v>
      </c>
      <c r="J80" s="33">
        <f>'ACTUALS &amp; FORECAST'!J80-PLAN!J80</f>
        <v>0</v>
      </c>
      <c r="K80" s="33">
        <f>'ACTUALS &amp; FORECAST'!K80-PLAN!K80</f>
        <v>0</v>
      </c>
      <c r="L80" s="33">
        <f>'ACTUALS &amp; FORECAST'!L80-PLAN!L80</f>
        <v>0</v>
      </c>
      <c r="M80" s="33">
        <f>'ACTUALS &amp; FORECAST'!M80-PLAN!M80</f>
        <v>0</v>
      </c>
      <c r="N80" s="33">
        <f>'ACTUALS &amp; FORECAST'!N80-PLAN!N80</f>
        <v>0</v>
      </c>
      <c r="O80" s="33">
        <f>'ACTUALS &amp; FORECAST'!O80-PLAN!O80</f>
        <v>0</v>
      </c>
      <c r="P80" s="33">
        <f>'ACTUALS &amp; FORECAST'!P80-PLAN!P80</f>
        <v>0</v>
      </c>
      <c r="Q80" s="69">
        <f>'ACTUALS &amp; FORECAST'!Q80-PLAN!Q80</f>
        <v>0</v>
      </c>
      <c r="R80" s="113"/>
    </row>
    <row r="82" spans="2:17" s="116" customFormat="1" x14ac:dyDescent="0.25">
      <c r="C82" s="143"/>
      <c r="D82" s="117"/>
      <c r="E82" s="143"/>
      <c r="F82" s="143"/>
      <c r="G82" s="143"/>
      <c r="H82" s="143"/>
      <c r="I82" s="143"/>
      <c r="J82" s="143"/>
      <c r="K82" s="143"/>
      <c r="L82" s="143"/>
      <c r="M82" s="143"/>
      <c r="N82" s="143"/>
      <c r="O82" s="143"/>
      <c r="P82" s="143"/>
      <c r="Q82" s="143"/>
    </row>
    <row r="84" spans="2:17" x14ac:dyDescent="0.25">
      <c r="B84" s="3" t="s">
        <v>71</v>
      </c>
      <c r="C84" s="3" t="s">
        <v>75</v>
      </c>
      <c r="D84" s="82"/>
      <c r="E84" s="3"/>
      <c r="F84" s="3"/>
      <c r="G84" s="3"/>
      <c r="H84" s="3"/>
      <c r="I84" s="3"/>
      <c r="J84" s="3"/>
      <c r="K84" s="3"/>
      <c r="L84" s="3"/>
      <c r="M84" s="3"/>
      <c r="N84" s="3"/>
      <c r="O84" s="3"/>
      <c r="P84" s="3"/>
      <c r="Q84" s="83"/>
    </row>
    <row r="85" spans="2:17" s="1" customFormat="1" ht="12.75" x14ac:dyDescent="0.2">
      <c r="B85" s="1" t="s">
        <v>73</v>
      </c>
    </row>
    <row r="86" spans="2:17" x14ac:dyDescent="0.25">
      <c r="D86"/>
    </row>
    <row r="87" spans="2:17" x14ac:dyDescent="0.25">
      <c r="B87" s="84" t="s">
        <v>39</v>
      </c>
      <c r="C87" t="s">
        <v>99</v>
      </c>
      <c r="D87"/>
    </row>
    <row r="88" spans="2:17" x14ac:dyDescent="0.25">
      <c r="B88" s="84" t="s">
        <v>38</v>
      </c>
      <c r="C88" t="s">
        <v>100</v>
      </c>
      <c r="D88"/>
    </row>
    <row r="89" spans="2:17" x14ac:dyDescent="0.25">
      <c r="B89" s="84" t="s">
        <v>40</v>
      </c>
      <c r="C89" t="s">
        <v>101</v>
      </c>
      <c r="D89"/>
    </row>
    <row r="90" spans="2:17" x14ac:dyDescent="0.25">
      <c r="B90" s="84" t="s">
        <v>41</v>
      </c>
      <c r="C90" t="s">
        <v>102</v>
      </c>
      <c r="D90"/>
    </row>
    <row r="91" spans="2:17" x14ac:dyDescent="0.25">
      <c r="B91" s="84" t="s">
        <v>74</v>
      </c>
      <c r="C91" t="s">
        <v>103</v>
      </c>
      <c r="D91"/>
    </row>
  </sheetData>
  <conditionalFormatting sqref="E82:Q82">
    <cfRule type="cellIs" dxfId="1" priority="1" operator="notEqual">
      <formula>0</formula>
    </cfRule>
  </conditionalFormatting>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2A941-6BB2-42B6-A8B8-FFC4E5B64A2D}">
  <sheetPr>
    <tabColor theme="1"/>
    <outlinePr summaryBelow="0"/>
  </sheetPr>
  <dimension ref="B1:R91"/>
  <sheetViews>
    <sheetView showGridLines="0" zoomScaleNormal="100" workbookViewId="0">
      <pane xSplit="4" ySplit="28" topLeftCell="E29" activePane="bottomRight" state="frozen"/>
      <selection pane="topRight" activeCell="E1" sqref="E1"/>
      <selection pane="bottomLeft" activeCell="A28" sqref="A28"/>
      <selection pane="bottomRight" activeCell="B29" sqref="B29"/>
    </sheetView>
  </sheetViews>
  <sheetFormatPr defaultRowHeight="13.5" outlineLevelRow="2" outlineLevelCol="1" x14ac:dyDescent="0.25"/>
  <cols>
    <col min="2" max="2" width="41.140625" customWidth="1"/>
    <col min="3" max="3" width="9.28515625" customWidth="1"/>
    <col min="4" max="4" width="9.140625" style="33" customWidth="1"/>
    <col min="5" max="5" width="9" customWidth="1"/>
    <col min="6" max="13" width="10.42578125" bestFit="1" customWidth="1"/>
    <col min="14" max="16" width="10.42578125" hidden="1" customWidth="1" outlineLevel="1"/>
    <col min="17" max="17" width="11.42578125" style="61" bestFit="1" customWidth="1" collapsed="1"/>
  </cols>
  <sheetData>
    <row r="1" spans="2:17" ht="13.5" customHeight="1" outlineLevel="1" x14ac:dyDescent="0.25">
      <c r="B1" s="1" t="s">
        <v>20</v>
      </c>
      <c r="C1" s="1"/>
      <c r="D1" s="32"/>
      <c r="E1" s="123" t="s">
        <v>98</v>
      </c>
      <c r="F1" s="77"/>
      <c r="G1" s="77"/>
      <c r="H1" s="77"/>
      <c r="I1" s="77"/>
      <c r="J1" s="77"/>
      <c r="K1" s="77"/>
      <c r="L1" s="77"/>
      <c r="M1" s="77"/>
      <c r="N1" s="77"/>
      <c r="O1" s="77"/>
      <c r="P1" s="77"/>
      <c r="Q1" s="77"/>
    </row>
    <row r="2" spans="2:17" ht="13.5" customHeight="1" outlineLevel="1" x14ac:dyDescent="0.25">
      <c r="B2" s="1"/>
      <c r="C2" s="1"/>
      <c r="D2" s="32"/>
      <c r="E2" s="77" t="s">
        <v>107</v>
      </c>
      <c r="F2" s="77"/>
      <c r="G2" s="77"/>
      <c r="H2" s="77"/>
      <c r="I2" s="77"/>
      <c r="J2" s="77"/>
      <c r="K2" s="77"/>
      <c r="L2" s="77"/>
      <c r="M2" s="77"/>
      <c r="N2" s="77"/>
      <c r="O2" s="77"/>
      <c r="P2" s="77"/>
      <c r="Q2" s="77"/>
    </row>
    <row r="3" spans="2:17" ht="13.5" customHeight="1" outlineLevel="1" x14ac:dyDescent="0.25">
      <c r="B3" s="1"/>
      <c r="C3" s="1"/>
      <c r="D3" s="32"/>
      <c r="E3" s="123" t="s">
        <v>108</v>
      </c>
      <c r="F3" s="77"/>
      <c r="G3" s="77"/>
      <c r="H3" s="77"/>
      <c r="I3" s="77"/>
      <c r="J3" s="77"/>
      <c r="K3" s="77"/>
      <c r="L3" s="77"/>
      <c r="M3" s="77"/>
      <c r="N3" s="77"/>
      <c r="O3" s="77"/>
      <c r="P3" s="77"/>
      <c r="Q3" s="77"/>
    </row>
    <row r="4" spans="2:17" ht="13.5" customHeight="1" outlineLevel="1" x14ac:dyDescent="0.25">
      <c r="E4" s="123" t="s">
        <v>95</v>
      </c>
      <c r="F4" s="77"/>
      <c r="G4" s="77"/>
      <c r="H4" s="77"/>
      <c r="I4" s="77"/>
      <c r="J4" s="77"/>
      <c r="K4" s="77"/>
      <c r="L4" s="77"/>
      <c r="M4" s="77"/>
      <c r="N4" s="77"/>
      <c r="O4" s="77"/>
      <c r="P4" s="77"/>
      <c r="Q4" s="77"/>
    </row>
    <row r="5" spans="2:17" ht="13.5" customHeight="1" outlineLevel="1" x14ac:dyDescent="0.25">
      <c r="E5" s="124" t="s">
        <v>68</v>
      </c>
      <c r="F5" s="125" t="s">
        <v>67</v>
      </c>
      <c r="G5" s="88"/>
      <c r="H5" s="88"/>
      <c r="I5" s="88"/>
      <c r="J5" s="88"/>
      <c r="K5" s="88"/>
      <c r="L5" s="88"/>
      <c r="M5" s="77"/>
      <c r="N5" s="77"/>
      <c r="O5" s="77"/>
      <c r="P5" s="77"/>
      <c r="Q5" s="77"/>
    </row>
    <row r="6" spans="2:17" ht="13.5" customHeight="1" outlineLevel="1" x14ac:dyDescent="0.25">
      <c r="E6" s="124" t="s">
        <v>21</v>
      </c>
      <c r="F6" s="126" t="s">
        <v>82</v>
      </c>
      <c r="G6" s="103"/>
      <c r="H6" s="103"/>
      <c r="I6" s="103"/>
      <c r="J6" s="103"/>
      <c r="K6" s="103"/>
      <c r="L6" s="103"/>
      <c r="N6" s="77"/>
      <c r="O6" s="77"/>
      <c r="P6" s="77"/>
      <c r="Q6" s="77"/>
    </row>
    <row r="7" spans="2:17" ht="13.5" customHeight="1" outlineLevel="1" x14ac:dyDescent="0.25">
      <c r="E7" s="124" t="s">
        <v>22</v>
      </c>
      <c r="F7" s="127" t="s">
        <v>84</v>
      </c>
      <c r="G7" s="107"/>
      <c r="H7" s="107"/>
      <c r="I7" s="107"/>
      <c r="J7" s="107"/>
      <c r="K7" s="107"/>
      <c r="L7" s="107"/>
      <c r="N7" s="77"/>
      <c r="O7" s="77"/>
      <c r="P7" s="77"/>
      <c r="Q7" s="77"/>
    </row>
    <row r="8" spans="2:17" ht="13.5" customHeight="1" outlineLevel="1" collapsed="1" x14ac:dyDescent="0.25">
      <c r="E8" s="124" t="s">
        <v>83</v>
      </c>
      <c r="F8" s="128" t="s">
        <v>109</v>
      </c>
      <c r="G8" s="108"/>
      <c r="H8" s="108"/>
      <c r="I8" s="108"/>
      <c r="J8" s="108"/>
      <c r="K8" s="108"/>
      <c r="L8" s="108"/>
      <c r="M8" s="77"/>
      <c r="N8" s="77"/>
      <c r="O8" s="77"/>
      <c r="P8" s="77"/>
      <c r="Q8" s="77"/>
    </row>
    <row r="9" spans="2:17" ht="13.5" hidden="1" customHeight="1" outlineLevel="2" x14ac:dyDescent="0.25">
      <c r="E9" s="124" t="s">
        <v>86</v>
      </c>
      <c r="F9" s="129" t="s">
        <v>93</v>
      </c>
      <c r="G9" s="106"/>
      <c r="H9" s="106"/>
      <c r="I9" s="106"/>
      <c r="J9" s="106"/>
      <c r="K9" s="106"/>
      <c r="L9" s="106"/>
      <c r="M9" s="106"/>
      <c r="N9" s="77"/>
      <c r="O9" s="77"/>
      <c r="P9" s="77"/>
      <c r="Q9" s="77"/>
    </row>
    <row r="10" spans="2:17" ht="13.5" hidden="1" customHeight="1" outlineLevel="2" x14ac:dyDescent="0.25">
      <c r="E10" s="124" t="s">
        <v>87</v>
      </c>
      <c r="F10" s="129"/>
      <c r="G10" s="106"/>
      <c r="H10" s="106"/>
      <c r="I10" s="106"/>
      <c r="J10" s="106"/>
      <c r="K10" s="106"/>
      <c r="L10" s="106"/>
      <c r="M10" s="106"/>
      <c r="N10" s="77"/>
      <c r="O10" s="77"/>
      <c r="P10" s="77"/>
      <c r="Q10" s="77"/>
    </row>
    <row r="11" spans="2:17" ht="13.5" hidden="1" customHeight="1" outlineLevel="2" x14ac:dyDescent="0.25">
      <c r="E11" s="124" t="s">
        <v>88</v>
      </c>
      <c r="F11" s="129"/>
      <c r="G11" s="106"/>
      <c r="H11" s="106"/>
      <c r="I11" s="106"/>
      <c r="J11" s="106"/>
      <c r="K11" s="106"/>
      <c r="L11" s="106"/>
      <c r="M11" s="106"/>
      <c r="N11" s="77"/>
      <c r="O11" s="77"/>
      <c r="P11" s="77"/>
      <c r="Q11" s="77"/>
    </row>
    <row r="12" spans="2:17" ht="13.5" hidden="1" customHeight="1" outlineLevel="2" x14ac:dyDescent="0.25">
      <c r="E12" s="124" t="s">
        <v>89</v>
      </c>
      <c r="F12" s="129"/>
      <c r="G12" s="106"/>
      <c r="H12" s="106"/>
      <c r="I12" s="106"/>
      <c r="J12" s="106"/>
      <c r="K12" s="106"/>
      <c r="L12" s="106"/>
      <c r="M12" s="106"/>
      <c r="N12" s="77"/>
      <c r="O12" s="77"/>
      <c r="P12" s="77"/>
      <c r="Q12" s="77"/>
    </row>
    <row r="13" spans="2:17" ht="13.5" customHeight="1" outlineLevel="1" x14ac:dyDescent="0.25">
      <c r="E13" s="123" t="s">
        <v>90</v>
      </c>
      <c r="F13" s="77"/>
      <c r="G13" s="77"/>
      <c r="H13" s="77"/>
      <c r="I13" s="77"/>
      <c r="J13" s="77"/>
      <c r="K13" s="77"/>
      <c r="L13" s="77"/>
      <c r="M13" s="77"/>
      <c r="N13" s="77"/>
      <c r="O13" s="77"/>
      <c r="P13" s="77"/>
      <c r="Q13" s="77"/>
    </row>
    <row r="14" spans="2:17" ht="13.5" customHeight="1" outlineLevel="1" x14ac:dyDescent="0.25">
      <c r="E14" s="124" t="s">
        <v>68</v>
      </c>
      <c r="F14" s="125" t="s">
        <v>79</v>
      </c>
      <c r="G14" s="88"/>
      <c r="H14" s="88"/>
      <c r="I14" s="88"/>
      <c r="J14" s="88"/>
      <c r="K14" s="88"/>
      <c r="L14" s="88"/>
      <c r="M14" s="77"/>
      <c r="N14" s="77"/>
      <c r="O14" s="77"/>
      <c r="P14" s="77"/>
      <c r="Q14" s="77"/>
    </row>
    <row r="15" spans="2:17" ht="13.5" customHeight="1" outlineLevel="1" x14ac:dyDescent="0.25">
      <c r="E15" s="124" t="s">
        <v>21</v>
      </c>
      <c r="F15" s="126" t="s">
        <v>81</v>
      </c>
      <c r="G15" s="105"/>
      <c r="H15" s="105"/>
      <c r="I15" s="105"/>
      <c r="J15" s="105"/>
      <c r="K15" s="103"/>
      <c r="L15" s="103"/>
      <c r="M15" s="93"/>
      <c r="N15" s="77"/>
      <c r="O15" s="77"/>
      <c r="P15" s="77"/>
      <c r="Q15" s="77"/>
    </row>
    <row r="16" spans="2:17" ht="13.5" customHeight="1" outlineLevel="1" x14ac:dyDescent="0.25">
      <c r="E16" s="124" t="s">
        <v>22</v>
      </c>
      <c r="F16" s="127" t="s">
        <v>85</v>
      </c>
      <c r="G16" s="109"/>
      <c r="H16" s="109"/>
      <c r="I16" s="109"/>
      <c r="J16" s="109"/>
      <c r="K16" s="107"/>
      <c r="L16" s="107"/>
      <c r="M16" s="93"/>
      <c r="N16" s="77"/>
      <c r="O16" s="77"/>
      <c r="P16" s="77"/>
      <c r="Q16" s="77"/>
    </row>
    <row r="17" spans="2:18" ht="13.5" customHeight="1" outlineLevel="1" collapsed="1" x14ac:dyDescent="0.25">
      <c r="E17" s="124" t="s">
        <v>83</v>
      </c>
      <c r="F17" s="128" t="s">
        <v>110</v>
      </c>
      <c r="G17" s="108"/>
      <c r="H17" s="108"/>
      <c r="I17" s="108"/>
      <c r="J17" s="108"/>
      <c r="K17" s="108"/>
      <c r="L17" s="108"/>
      <c r="M17" s="77"/>
      <c r="N17" s="77"/>
      <c r="O17" s="77"/>
      <c r="P17" s="77"/>
      <c r="Q17" s="77"/>
    </row>
    <row r="18" spans="2:18" ht="13.5" hidden="1" customHeight="1" outlineLevel="2" x14ac:dyDescent="0.25">
      <c r="E18" s="124" t="s">
        <v>86</v>
      </c>
      <c r="F18" s="129" t="s">
        <v>92</v>
      </c>
      <c r="G18" s="106"/>
      <c r="H18" s="106"/>
      <c r="I18" s="106"/>
      <c r="J18" s="106"/>
      <c r="K18" s="106"/>
      <c r="L18" s="106"/>
      <c r="M18" s="106"/>
      <c r="N18" s="77"/>
      <c r="O18" s="77"/>
      <c r="P18" s="77"/>
      <c r="Q18" s="77"/>
    </row>
    <row r="19" spans="2:18" ht="13.5" hidden="1" customHeight="1" outlineLevel="2" x14ac:dyDescent="0.25">
      <c r="E19" s="124" t="s">
        <v>87</v>
      </c>
      <c r="F19" s="129"/>
      <c r="G19" s="106"/>
      <c r="H19" s="106"/>
      <c r="I19" s="106"/>
      <c r="J19" s="106"/>
      <c r="K19" s="106"/>
      <c r="L19" s="106"/>
      <c r="M19" s="106"/>
      <c r="N19" s="77"/>
      <c r="O19" s="77"/>
      <c r="P19" s="77"/>
      <c r="Q19" s="77"/>
    </row>
    <row r="20" spans="2:18" ht="13.5" hidden="1" customHeight="1" outlineLevel="2" x14ac:dyDescent="0.25">
      <c r="E20" s="124" t="s">
        <v>88</v>
      </c>
      <c r="F20" s="129"/>
      <c r="G20" s="106"/>
      <c r="H20" s="106"/>
      <c r="I20" s="106"/>
      <c r="J20" s="106"/>
      <c r="K20" s="106"/>
      <c r="L20" s="106"/>
      <c r="M20" s="106"/>
      <c r="N20" s="77"/>
      <c r="O20" s="77"/>
      <c r="P20" s="77"/>
      <c r="Q20" s="77"/>
    </row>
    <row r="21" spans="2:18" ht="13.5" hidden="1" customHeight="1" outlineLevel="2" x14ac:dyDescent="0.25">
      <c r="E21" s="124" t="s">
        <v>89</v>
      </c>
      <c r="F21" s="129"/>
      <c r="G21" s="106"/>
      <c r="H21" s="106"/>
      <c r="I21" s="106"/>
      <c r="J21" s="106"/>
      <c r="K21" s="106"/>
      <c r="L21" s="106"/>
      <c r="M21" s="106"/>
      <c r="N21" s="77"/>
      <c r="O21" s="77"/>
      <c r="P21" s="77"/>
      <c r="Q21" s="77"/>
    </row>
    <row r="22" spans="2:18" ht="13.5" customHeight="1" outlineLevel="1" x14ac:dyDescent="0.25">
      <c r="E22" s="123" t="s">
        <v>94</v>
      </c>
      <c r="F22" s="77"/>
      <c r="G22" s="77"/>
      <c r="H22" s="77"/>
      <c r="I22" s="77"/>
      <c r="J22" s="77"/>
      <c r="K22" s="77"/>
      <c r="L22" s="77"/>
      <c r="M22" s="77"/>
      <c r="N22" s="77"/>
      <c r="O22" s="77"/>
      <c r="P22" s="77"/>
      <c r="Q22" s="77"/>
    </row>
    <row r="23" spans="2:18" ht="13.5" customHeight="1" outlineLevel="1" x14ac:dyDescent="0.25">
      <c r="E23" s="123" t="s">
        <v>96</v>
      </c>
      <c r="F23" s="77"/>
      <c r="G23" s="77"/>
      <c r="H23" s="77"/>
      <c r="I23" s="77"/>
      <c r="J23" s="77"/>
      <c r="K23" s="77"/>
      <c r="L23" s="77"/>
      <c r="M23" s="77"/>
      <c r="N23" s="77"/>
      <c r="O23" s="77"/>
      <c r="P23" s="77"/>
      <c r="Q23" s="77"/>
    </row>
    <row r="24" spans="2:18" ht="13.5" customHeight="1" outlineLevel="1" x14ac:dyDescent="0.25">
      <c r="E24" s="123" t="s">
        <v>97</v>
      </c>
      <c r="F24" s="77"/>
      <c r="G24" s="77"/>
      <c r="H24" s="77"/>
      <c r="I24" s="77"/>
      <c r="J24" s="77"/>
      <c r="K24" s="77"/>
      <c r="L24" s="77"/>
      <c r="M24" s="77"/>
      <c r="N24" s="77"/>
      <c r="O24" s="77"/>
      <c r="P24" s="77"/>
      <c r="Q24" s="77"/>
    </row>
    <row r="25" spans="2:18" ht="13.5" customHeight="1" outlineLevel="1" x14ac:dyDescent="0.25">
      <c r="E25" s="77"/>
      <c r="F25" s="77"/>
      <c r="G25" s="77"/>
      <c r="H25" s="77"/>
      <c r="I25" s="77"/>
      <c r="J25" s="77"/>
      <c r="K25" s="77"/>
      <c r="L25" s="77"/>
      <c r="M25" s="77"/>
      <c r="N25" s="77"/>
      <c r="O25" s="77"/>
      <c r="P25" s="77"/>
      <c r="Q25" s="77"/>
    </row>
    <row r="26" spans="2:18" ht="13.5" customHeight="1" outlineLevel="1" x14ac:dyDescent="0.25">
      <c r="E26" s="85" t="s">
        <v>76</v>
      </c>
      <c r="F26" s="77"/>
      <c r="G26" s="77"/>
      <c r="H26" s="77"/>
      <c r="I26" s="77"/>
      <c r="J26" s="77"/>
      <c r="K26" s="77"/>
      <c r="L26" s="77"/>
      <c r="M26" s="77"/>
      <c r="N26" s="77"/>
      <c r="O26" s="77"/>
      <c r="P26" s="77"/>
      <c r="Q26" s="77"/>
    </row>
    <row r="27" spans="2:18" ht="15.75" x14ac:dyDescent="0.25">
      <c r="B27" s="2" t="s">
        <v>111</v>
      </c>
    </row>
    <row r="28" spans="2:18" s="4" customFormat="1" ht="12.75" x14ac:dyDescent="0.2">
      <c r="C28" s="136">
        <v>2017</v>
      </c>
      <c r="D28" s="137" t="s">
        <v>63</v>
      </c>
      <c r="E28" s="136" t="s">
        <v>7</v>
      </c>
      <c r="F28" s="136" t="s">
        <v>8</v>
      </c>
      <c r="G28" s="136" t="s">
        <v>9</v>
      </c>
      <c r="H28" s="136" t="s">
        <v>10</v>
      </c>
      <c r="I28" s="136" t="s">
        <v>11</v>
      </c>
      <c r="J28" s="136" t="s">
        <v>12</v>
      </c>
      <c r="K28" s="136" t="s">
        <v>13</v>
      </c>
      <c r="L28" s="136" t="s">
        <v>14</v>
      </c>
      <c r="M28" s="136" t="s">
        <v>15</v>
      </c>
      <c r="N28" s="136" t="s">
        <v>16</v>
      </c>
      <c r="O28" s="136" t="s">
        <v>17</v>
      </c>
      <c r="P28" s="136" t="s">
        <v>18</v>
      </c>
      <c r="Q28" s="130">
        <v>2018</v>
      </c>
      <c r="R28" s="115" t="s">
        <v>69</v>
      </c>
    </row>
    <row r="29" spans="2:18" x14ac:dyDescent="0.25">
      <c r="B29" s="9" t="s">
        <v>28</v>
      </c>
      <c r="C29" s="131"/>
      <c r="D29" s="132"/>
      <c r="E29" s="133"/>
      <c r="F29" s="134"/>
      <c r="G29" s="134"/>
      <c r="H29" s="134"/>
      <c r="I29" s="134"/>
      <c r="J29" s="134"/>
      <c r="K29" s="134"/>
      <c r="L29" s="134"/>
      <c r="M29" s="134"/>
      <c r="N29" s="134"/>
      <c r="O29" s="134"/>
      <c r="P29" s="135"/>
      <c r="Q29" s="112"/>
      <c r="R29" s="116"/>
    </row>
    <row r="30" spans="2:18" x14ac:dyDescent="0.25">
      <c r="B30" s="7" t="s">
        <v>0</v>
      </c>
      <c r="C30" s="16">
        <v>600000</v>
      </c>
      <c r="D30" s="27"/>
      <c r="E30" s="13">
        <v>67000</v>
      </c>
      <c r="F30" s="22">
        <v>66000</v>
      </c>
      <c r="G30" s="22">
        <v>53000</v>
      </c>
      <c r="H30" s="22">
        <v>51000</v>
      </c>
      <c r="I30" s="22">
        <v>42000</v>
      </c>
      <c r="J30" s="22">
        <v>33000</v>
      </c>
      <c r="K30" s="22">
        <v>27000</v>
      </c>
      <c r="L30" s="22">
        <v>35000</v>
      </c>
      <c r="M30" s="22">
        <v>48000</v>
      </c>
      <c r="N30" s="22">
        <v>59000</v>
      </c>
      <c r="O30" s="22">
        <v>71000</v>
      </c>
      <c r="P30" s="21">
        <v>69000</v>
      </c>
      <c r="Q30" s="62">
        <f>SUM(E30:P30)</f>
        <v>621000</v>
      </c>
      <c r="R30" s="113">
        <f>Q30/C30-1</f>
        <v>3.499999999999992E-2</v>
      </c>
    </row>
    <row r="31" spans="2:18" x14ac:dyDescent="0.25">
      <c r="B31" s="97" t="s">
        <v>2</v>
      </c>
      <c r="C31" s="16">
        <v>270000</v>
      </c>
      <c r="D31" s="27"/>
      <c r="E31" s="100">
        <v>30000</v>
      </c>
      <c r="F31" s="101">
        <v>25000</v>
      </c>
      <c r="G31" s="101">
        <v>25000</v>
      </c>
      <c r="H31" s="101">
        <v>20000</v>
      </c>
      <c r="I31" s="101">
        <v>20000</v>
      </c>
      <c r="J31" s="101">
        <v>15000</v>
      </c>
      <c r="K31" s="101">
        <v>20000</v>
      </c>
      <c r="L31" s="101">
        <v>20000</v>
      </c>
      <c r="M31" s="101">
        <v>20000</v>
      </c>
      <c r="N31" s="101">
        <v>30000</v>
      </c>
      <c r="O31" s="101">
        <v>45000</v>
      </c>
      <c r="P31" s="102">
        <v>50000</v>
      </c>
      <c r="Q31" s="102">
        <f>SUM(E31:P31)</f>
        <v>320000</v>
      </c>
      <c r="R31" s="113">
        <f t="shared" ref="R31:R34" si="0">Q31/C31-1</f>
        <v>0.18518518518518512</v>
      </c>
    </row>
    <row r="32" spans="2:18" x14ac:dyDescent="0.25">
      <c r="B32" s="91" t="s">
        <v>1</v>
      </c>
      <c r="C32" s="16">
        <v>60000</v>
      </c>
      <c r="D32" s="27"/>
      <c r="E32" s="13">
        <v>8500</v>
      </c>
      <c r="F32" s="22">
        <v>8200</v>
      </c>
      <c r="G32" s="22">
        <v>8800</v>
      </c>
      <c r="H32" s="22">
        <v>9800</v>
      </c>
      <c r="I32" s="22">
        <v>9500</v>
      </c>
      <c r="J32" s="22">
        <v>8600</v>
      </c>
      <c r="K32" s="22">
        <v>8500</v>
      </c>
      <c r="L32" s="22">
        <v>9800</v>
      </c>
      <c r="M32" s="22">
        <v>11400</v>
      </c>
      <c r="N32" s="22">
        <v>12100</v>
      </c>
      <c r="O32" s="22">
        <v>14500</v>
      </c>
      <c r="P32" s="21">
        <v>13500</v>
      </c>
      <c r="Q32" s="62">
        <f>SUM(E32:P32)</f>
        <v>123200</v>
      </c>
      <c r="R32" s="113">
        <f t="shared" si="0"/>
        <v>1.0533333333333332</v>
      </c>
    </row>
    <row r="33" spans="2:18" x14ac:dyDescent="0.25">
      <c r="B33" s="86" t="s">
        <v>32</v>
      </c>
      <c r="C33" s="17">
        <f>-3%*SUM(C30:C32)</f>
        <v>-27900</v>
      </c>
      <c r="D33" s="54">
        <v>-0.03</v>
      </c>
      <c r="E33" s="14">
        <f>$D33*(SUM(E$30:E$32))</f>
        <v>-3165</v>
      </c>
      <c r="F33" s="26">
        <f t="shared" ref="F33:P33" si="1">$D33*(SUM(F30:F32))</f>
        <v>-2976</v>
      </c>
      <c r="G33" s="26">
        <f t="shared" si="1"/>
        <v>-2604</v>
      </c>
      <c r="H33" s="26">
        <f t="shared" si="1"/>
        <v>-2424</v>
      </c>
      <c r="I33" s="26">
        <f t="shared" si="1"/>
        <v>-2145</v>
      </c>
      <c r="J33" s="26">
        <f t="shared" si="1"/>
        <v>-1698</v>
      </c>
      <c r="K33" s="26">
        <f t="shared" si="1"/>
        <v>-1665</v>
      </c>
      <c r="L33" s="26">
        <f t="shared" si="1"/>
        <v>-1944</v>
      </c>
      <c r="M33" s="26">
        <f t="shared" si="1"/>
        <v>-2382</v>
      </c>
      <c r="N33" s="26">
        <f t="shared" si="1"/>
        <v>-3033</v>
      </c>
      <c r="O33" s="26">
        <f t="shared" si="1"/>
        <v>-3915</v>
      </c>
      <c r="P33" s="59">
        <f t="shared" si="1"/>
        <v>-3975</v>
      </c>
      <c r="Q33" s="63">
        <f>SUM(E33:P33)</f>
        <v>-31926</v>
      </c>
      <c r="R33" s="117">
        <f t="shared" si="0"/>
        <v>0.14430107526881719</v>
      </c>
    </row>
    <row r="34" spans="2:18" s="1" customFormat="1" ht="12.75" x14ac:dyDescent="0.2">
      <c r="B34" s="10" t="s">
        <v>31</v>
      </c>
      <c r="C34" s="43">
        <f>SUM(C30:C33)</f>
        <v>902100</v>
      </c>
      <c r="D34" s="44"/>
      <c r="E34" s="45">
        <f t="shared" ref="E34:Q34" si="2">SUM(E30:E33)</f>
        <v>102335</v>
      </c>
      <c r="F34" s="46">
        <f t="shared" si="2"/>
        <v>96224</v>
      </c>
      <c r="G34" s="46">
        <f t="shared" si="2"/>
        <v>84196</v>
      </c>
      <c r="H34" s="46">
        <f t="shared" si="2"/>
        <v>78376</v>
      </c>
      <c r="I34" s="46">
        <f t="shared" si="2"/>
        <v>69355</v>
      </c>
      <c r="J34" s="46">
        <f t="shared" si="2"/>
        <v>54902</v>
      </c>
      <c r="K34" s="46">
        <f t="shared" si="2"/>
        <v>53835</v>
      </c>
      <c r="L34" s="46">
        <f t="shared" si="2"/>
        <v>62856</v>
      </c>
      <c r="M34" s="46">
        <f t="shared" si="2"/>
        <v>77018</v>
      </c>
      <c r="N34" s="46">
        <f t="shared" si="2"/>
        <v>98067</v>
      </c>
      <c r="O34" s="46">
        <f t="shared" si="2"/>
        <v>126585</v>
      </c>
      <c r="P34" s="46">
        <f t="shared" si="2"/>
        <v>128525</v>
      </c>
      <c r="Q34" s="43">
        <f t="shared" si="2"/>
        <v>1032274</v>
      </c>
      <c r="R34" s="114">
        <f t="shared" si="0"/>
        <v>0.14430107526881719</v>
      </c>
    </row>
    <row r="35" spans="2:18" x14ac:dyDescent="0.25">
      <c r="B35" s="6"/>
      <c r="C35" s="21"/>
      <c r="D35" s="30"/>
      <c r="E35" s="13"/>
      <c r="F35" s="22"/>
      <c r="G35" s="22"/>
      <c r="H35" s="22"/>
      <c r="I35" s="22"/>
      <c r="J35" s="22"/>
      <c r="K35" s="22"/>
      <c r="L35" s="22"/>
      <c r="M35" s="22"/>
      <c r="N35" s="22"/>
      <c r="O35" s="22"/>
      <c r="P35" s="22"/>
      <c r="Q35" s="62"/>
      <c r="R35" s="95"/>
    </row>
    <row r="36" spans="2:18" x14ac:dyDescent="0.25">
      <c r="B36" s="9" t="s">
        <v>33</v>
      </c>
      <c r="C36" s="23"/>
      <c r="D36" s="34"/>
      <c r="E36" s="24"/>
      <c r="F36" s="25"/>
      <c r="G36" s="25"/>
      <c r="H36" s="25"/>
      <c r="I36" s="25"/>
      <c r="J36" s="25"/>
      <c r="K36" s="25"/>
      <c r="L36" s="25"/>
      <c r="M36" s="25"/>
      <c r="N36" s="25"/>
      <c r="O36" s="25"/>
      <c r="P36" s="25"/>
      <c r="Q36" s="96"/>
      <c r="R36" s="95"/>
    </row>
    <row r="37" spans="2:18" x14ac:dyDescent="0.25">
      <c r="B37" s="150" t="s">
        <v>24</v>
      </c>
      <c r="C37" s="111">
        <v>258520</v>
      </c>
      <c r="D37" s="53">
        <v>0.224215246636771</v>
      </c>
      <c r="E37" s="36">
        <f t="shared" ref="E37:P37" si="3">$D37*(SUM(E$30:E$32))</f>
        <v>23654.708520179342</v>
      </c>
      <c r="F37" s="98">
        <f t="shared" si="3"/>
        <v>22242.152466367683</v>
      </c>
      <c r="G37" s="98">
        <f t="shared" si="3"/>
        <v>19461.883408071724</v>
      </c>
      <c r="H37" s="98">
        <f t="shared" si="3"/>
        <v>18116.591928251099</v>
      </c>
      <c r="I37" s="98">
        <f t="shared" si="3"/>
        <v>16031.390134529127</v>
      </c>
      <c r="J37" s="98">
        <f t="shared" si="3"/>
        <v>12690.582959641239</v>
      </c>
      <c r="K37" s="98">
        <f t="shared" si="3"/>
        <v>12443.946188340791</v>
      </c>
      <c r="L37" s="98">
        <f t="shared" si="3"/>
        <v>14529.147982062761</v>
      </c>
      <c r="M37" s="98">
        <f t="shared" si="3"/>
        <v>17802.690582959618</v>
      </c>
      <c r="N37" s="98">
        <f t="shared" si="3"/>
        <v>22668.161434977548</v>
      </c>
      <c r="O37" s="98">
        <f t="shared" si="3"/>
        <v>29260.089686098618</v>
      </c>
      <c r="P37" s="98">
        <f t="shared" si="3"/>
        <v>29708.520179372157</v>
      </c>
      <c r="Q37" s="99">
        <f t="shared" ref="Q37:Q47" si="4">SUM(E37:P37)</f>
        <v>238609.86547085171</v>
      </c>
      <c r="R37" s="113"/>
    </row>
    <row r="38" spans="2:18" s="31" customFormat="1" ht="12.75" customHeight="1" outlineLevel="1" x14ac:dyDescent="0.25">
      <c r="B38" s="37" t="s">
        <v>45</v>
      </c>
      <c r="C38" s="38"/>
      <c r="D38" s="39"/>
      <c r="E38" s="40"/>
      <c r="F38" s="41"/>
      <c r="G38" s="41"/>
      <c r="H38" s="41"/>
      <c r="I38" s="41"/>
      <c r="J38" s="41"/>
      <c r="K38" s="41"/>
      <c r="L38" s="41"/>
      <c r="M38" s="41"/>
      <c r="N38" s="41"/>
      <c r="O38" s="41"/>
      <c r="P38" s="41"/>
      <c r="Q38" s="38">
        <f t="shared" si="4"/>
        <v>0</v>
      </c>
      <c r="R38" s="113"/>
    </row>
    <row r="39" spans="2:18" s="31" customFormat="1" ht="12.75" customHeight="1" outlineLevel="1" x14ac:dyDescent="0.25">
      <c r="B39" s="37" t="s">
        <v>46</v>
      </c>
      <c r="C39" s="38"/>
      <c r="D39" s="39"/>
      <c r="E39" s="40"/>
      <c r="F39" s="41"/>
      <c r="G39" s="41"/>
      <c r="H39" s="41"/>
      <c r="I39" s="41"/>
      <c r="J39" s="41"/>
      <c r="K39" s="41"/>
      <c r="L39" s="41"/>
      <c r="M39" s="41"/>
      <c r="N39" s="41"/>
      <c r="O39" s="41"/>
      <c r="P39" s="41"/>
      <c r="Q39" s="38">
        <f t="shared" si="4"/>
        <v>0</v>
      </c>
      <c r="R39" s="113"/>
    </row>
    <row r="40" spans="2:18" s="31" customFormat="1" ht="12.75" customHeight="1" outlineLevel="1" x14ac:dyDescent="0.25">
      <c r="B40" s="37" t="s">
        <v>47</v>
      </c>
      <c r="C40" s="38"/>
      <c r="D40" s="39"/>
      <c r="E40" s="40"/>
      <c r="F40" s="41"/>
      <c r="G40" s="41"/>
      <c r="H40" s="41"/>
      <c r="I40" s="41"/>
      <c r="J40" s="41"/>
      <c r="K40" s="41"/>
      <c r="L40" s="41"/>
      <c r="M40" s="41"/>
      <c r="N40" s="41"/>
      <c r="O40" s="41"/>
      <c r="P40" s="41"/>
      <c r="Q40" s="38">
        <f t="shared" si="4"/>
        <v>0</v>
      </c>
      <c r="R40" s="113"/>
    </row>
    <row r="41" spans="2:18" x14ac:dyDescent="0.25">
      <c r="B41" s="7" t="s">
        <v>61</v>
      </c>
      <c r="C41" s="16">
        <f>SUM(C42:C44)</f>
        <v>221552.69058295965</v>
      </c>
      <c r="D41" s="27"/>
      <c r="E41" s="13">
        <f>SUM(E42:E45)</f>
        <v>26671.275224215246</v>
      </c>
      <c r="F41" s="22">
        <f t="shared" ref="F41:P41" si="5">SUM(F42:F45)</f>
        <v>25078.582959641259</v>
      </c>
      <c r="G41" s="22">
        <f t="shared" si="5"/>
        <v>21943.760089686097</v>
      </c>
      <c r="H41" s="22">
        <f t="shared" si="5"/>
        <v>20426.910313901346</v>
      </c>
      <c r="I41" s="22">
        <f t="shared" si="5"/>
        <v>18075.79316143498</v>
      </c>
      <c r="J41" s="22">
        <f t="shared" si="5"/>
        <v>14308.949551569507</v>
      </c>
      <c r="K41" s="22">
        <f t="shared" si="5"/>
        <v>14030.860426008971</v>
      </c>
      <c r="L41" s="22">
        <f t="shared" si="5"/>
        <v>16381.977578475338</v>
      </c>
      <c r="M41" s="22">
        <f t="shared" si="5"/>
        <v>20072.978699551571</v>
      </c>
      <c r="N41" s="22">
        <f t="shared" si="5"/>
        <v>25558.918721973099</v>
      </c>
      <c r="O41" s="22">
        <f t="shared" si="5"/>
        <v>32991.482623318392</v>
      </c>
      <c r="P41" s="22">
        <f t="shared" si="5"/>
        <v>33497.099215246635</v>
      </c>
      <c r="Q41" s="66">
        <f t="shared" si="4"/>
        <v>269038.58856502245</v>
      </c>
      <c r="R41" s="113"/>
    </row>
    <row r="42" spans="2:18" s="31" customFormat="1" ht="13.5" customHeight="1" outlineLevel="1" x14ac:dyDescent="0.25">
      <c r="B42" s="37" t="s">
        <v>27</v>
      </c>
      <c r="C42" s="38">
        <f>$D42*(SUM(C$30:C$32))</f>
        <v>156390.134529148</v>
      </c>
      <c r="D42" s="55">
        <v>0.16816143497757849</v>
      </c>
      <c r="E42" s="40">
        <f t="shared" ref="E42:P43" si="6">$D42*(SUM(E$30:E$32))</f>
        <v>17741.031390134529</v>
      </c>
      <c r="F42" s="41">
        <f t="shared" si="6"/>
        <v>16681.614349775788</v>
      </c>
      <c r="G42" s="41">
        <f t="shared" si="6"/>
        <v>14596.412556053812</v>
      </c>
      <c r="H42" s="41">
        <f t="shared" si="6"/>
        <v>13587.443946188341</v>
      </c>
      <c r="I42" s="41">
        <f t="shared" si="6"/>
        <v>12023.542600896862</v>
      </c>
      <c r="J42" s="41">
        <f t="shared" si="6"/>
        <v>9517.9372197309422</v>
      </c>
      <c r="K42" s="41">
        <f t="shared" si="6"/>
        <v>9332.9596412556057</v>
      </c>
      <c r="L42" s="41">
        <f t="shared" si="6"/>
        <v>10896.860986547086</v>
      </c>
      <c r="M42" s="41">
        <f t="shared" si="6"/>
        <v>13352.017937219733</v>
      </c>
      <c r="N42" s="41">
        <f t="shared" si="6"/>
        <v>17001.121076233187</v>
      </c>
      <c r="O42" s="41">
        <f t="shared" si="6"/>
        <v>21945.067264573994</v>
      </c>
      <c r="P42" s="41">
        <f t="shared" si="6"/>
        <v>22281.390134529149</v>
      </c>
      <c r="Q42" s="38">
        <f t="shared" si="4"/>
        <v>178957.39910313903</v>
      </c>
      <c r="R42" s="113"/>
    </row>
    <row r="43" spans="2:18" s="31" customFormat="1" ht="13.5" customHeight="1" outlineLevel="1" x14ac:dyDescent="0.25">
      <c r="B43" s="37" t="s">
        <v>30</v>
      </c>
      <c r="C43" s="38">
        <f>$D43*(SUM(C$30:C$32))</f>
        <v>20852.017937219731</v>
      </c>
      <c r="D43" s="55">
        <v>2.2421524663677129E-2</v>
      </c>
      <c r="E43" s="40">
        <f t="shared" si="6"/>
        <v>2365.470852017937</v>
      </c>
      <c r="F43" s="41">
        <f t="shared" si="6"/>
        <v>2224.2152466367711</v>
      </c>
      <c r="G43" s="41">
        <f t="shared" si="6"/>
        <v>1946.1883408071749</v>
      </c>
      <c r="H43" s="41">
        <f t="shared" si="6"/>
        <v>1811.6591928251121</v>
      </c>
      <c r="I43" s="41">
        <f t="shared" si="6"/>
        <v>1603.1390134529147</v>
      </c>
      <c r="J43" s="41">
        <f t="shared" si="6"/>
        <v>1269.0582959641256</v>
      </c>
      <c r="K43" s="41">
        <f t="shared" si="6"/>
        <v>1244.3946188340806</v>
      </c>
      <c r="L43" s="41">
        <f t="shared" si="6"/>
        <v>1452.914798206278</v>
      </c>
      <c r="M43" s="41">
        <f t="shared" si="6"/>
        <v>1780.269058295964</v>
      </c>
      <c r="N43" s="41">
        <f t="shared" si="6"/>
        <v>2266.8161434977578</v>
      </c>
      <c r="O43" s="41">
        <f t="shared" si="6"/>
        <v>2926.0089686098654</v>
      </c>
      <c r="P43" s="41">
        <f t="shared" si="6"/>
        <v>2970.8520179372194</v>
      </c>
      <c r="Q43" s="38">
        <f t="shared" si="4"/>
        <v>23860.986547085202</v>
      </c>
      <c r="R43" s="113"/>
    </row>
    <row r="44" spans="2:18" s="31" customFormat="1" ht="13.5" customHeight="1" outlineLevel="1" x14ac:dyDescent="0.25">
      <c r="B44" s="37" t="s">
        <v>26</v>
      </c>
      <c r="C44" s="38">
        <f>(C42+C43)*$D44</f>
        <v>44310.538116591932</v>
      </c>
      <c r="D44" s="55">
        <v>0.25</v>
      </c>
      <c r="E44" s="40">
        <f>(E42+E43)*$D44</f>
        <v>5026.6255605381166</v>
      </c>
      <c r="F44" s="41">
        <f t="shared" ref="F44:P44" si="7">(F42+F43)*$D44</f>
        <v>4726.4573991031393</v>
      </c>
      <c r="G44" s="41">
        <f t="shared" si="7"/>
        <v>4135.6502242152465</v>
      </c>
      <c r="H44" s="41">
        <f t="shared" si="7"/>
        <v>3849.7757847533635</v>
      </c>
      <c r="I44" s="41">
        <f t="shared" si="7"/>
        <v>3406.6704035874445</v>
      </c>
      <c r="J44" s="41">
        <f t="shared" si="7"/>
        <v>2696.7488789237668</v>
      </c>
      <c r="K44" s="41">
        <f t="shared" si="7"/>
        <v>2644.3385650224218</v>
      </c>
      <c r="L44" s="41">
        <f t="shared" si="7"/>
        <v>3087.4439461883412</v>
      </c>
      <c r="M44" s="41">
        <f t="shared" si="7"/>
        <v>3783.0717488789242</v>
      </c>
      <c r="N44" s="41">
        <f t="shared" si="7"/>
        <v>4816.9843049327364</v>
      </c>
      <c r="O44" s="41">
        <f t="shared" si="7"/>
        <v>6217.7690582959649</v>
      </c>
      <c r="P44" s="41">
        <f t="shared" si="7"/>
        <v>6313.0605381165924</v>
      </c>
      <c r="Q44" s="38">
        <f t="shared" si="4"/>
        <v>50704.596412556064</v>
      </c>
      <c r="R44" s="113"/>
    </row>
    <row r="45" spans="2:18" s="31" customFormat="1" ht="13.5" customHeight="1" outlineLevel="1" x14ac:dyDescent="0.25">
      <c r="B45" s="37" t="s">
        <v>60</v>
      </c>
      <c r="C45" s="38">
        <f>(C42+C43)*$D45</f>
        <v>13559.024663677132</v>
      </c>
      <c r="D45" s="56">
        <f>6.2%+1.45%</f>
        <v>7.6499999999999999E-2</v>
      </c>
      <c r="E45" s="40">
        <f>(E42+E43)*$D45</f>
        <v>1538.1474215246637</v>
      </c>
      <c r="F45" s="41">
        <f t="shared" ref="F45:P45" si="8">(F42+F43)*$D45</f>
        <v>1446.2959641255607</v>
      </c>
      <c r="G45" s="41">
        <f t="shared" si="8"/>
        <v>1265.5089686098654</v>
      </c>
      <c r="H45" s="41">
        <f t="shared" si="8"/>
        <v>1178.0313901345291</v>
      </c>
      <c r="I45" s="41">
        <f t="shared" si="8"/>
        <v>1042.441143497758</v>
      </c>
      <c r="J45" s="41">
        <f t="shared" si="8"/>
        <v>825.20515695067263</v>
      </c>
      <c r="K45" s="41">
        <f t="shared" si="8"/>
        <v>809.16760089686102</v>
      </c>
      <c r="L45" s="41">
        <f t="shared" si="8"/>
        <v>944.75784753363234</v>
      </c>
      <c r="M45" s="41">
        <f t="shared" si="8"/>
        <v>1157.6199551569507</v>
      </c>
      <c r="N45" s="41">
        <f t="shared" si="8"/>
        <v>1473.9971973094173</v>
      </c>
      <c r="O45" s="41">
        <f t="shared" si="8"/>
        <v>1902.6373318385652</v>
      </c>
      <c r="P45" s="41">
        <f t="shared" si="8"/>
        <v>1931.7965246636772</v>
      </c>
      <c r="Q45" s="38">
        <f t="shared" si="4"/>
        <v>15515.606502242155</v>
      </c>
      <c r="R45" s="113"/>
    </row>
    <row r="46" spans="2:18" x14ac:dyDescent="0.25">
      <c r="B46" s="7" t="s">
        <v>53</v>
      </c>
      <c r="C46" s="16">
        <f>$D46*(SUM(C$30:C$32))</f>
        <v>46500</v>
      </c>
      <c r="D46" s="53">
        <v>0.05</v>
      </c>
      <c r="E46" s="13">
        <f t="shared" ref="E46:P46" si="9">$D46*(SUM(E$30:E$32))</f>
        <v>5275</v>
      </c>
      <c r="F46" s="22">
        <f t="shared" si="9"/>
        <v>4960</v>
      </c>
      <c r="G46" s="22">
        <f t="shared" si="9"/>
        <v>4340</v>
      </c>
      <c r="H46" s="22">
        <f t="shared" si="9"/>
        <v>4040</v>
      </c>
      <c r="I46" s="22">
        <f t="shared" si="9"/>
        <v>3575</v>
      </c>
      <c r="J46" s="22">
        <f t="shared" si="9"/>
        <v>2830</v>
      </c>
      <c r="K46" s="22">
        <f t="shared" si="9"/>
        <v>2775</v>
      </c>
      <c r="L46" s="22">
        <f t="shared" si="9"/>
        <v>3240</v>
      </c>
      <c r="M46" s="22">
        <f t="shared" si="9"/>
        <v>3970</v>
      </c>
      <c r="N46" s="22">
        <f t="shared" si="9"/>
        <v>5055</v>
      </c>
      <c r="O46" s="22">
        <f t="shared" si="9"/>
        <v>6525</v>
      </c>
      <c r="P46" s="22">
        <f t="shared" si="9"/>
        <v>6625</v>
      </c>
      <c r="Q46" s="66">
        <f t="shared" si="4"/>
        <v>53210</v>
      </c>
      <c r="R46" s="113"/>
    </row>
    <row r="47" spans="2:18" x14ac:dyDescent="0.25">
      <c r="B47" s="8" t="s">
        <v>54</v>
      </c>
      <c r="C47" s="17">
        <v>12000</v>
      </c>
      <c r="D47" s="28"/>
      <c r="E47" s="14">
        <v>1000</v>
      </c>
      <c r="F47" s="26">
        <v>1000</v>
      </c>
      <c r="G47" s="26">
        <v>1000</v>
      </c>
      <c r="H47" s="26">
        <v>1000</v>
      </c>
      <c r="I47" s="26">
        <v>1000</v>
      </c>
      <c r="J47" s="26">
        <v>1000</v>
      </c>
      <c r="K47" s="26">
        <v>1000</v>
      </c>
      <c r="L47" s="26">
        <v>1000</v>
      </c>
      <c r="M47" s="26">
        <v>1000</v>
      </c>
      <c r="N47" s="26">
        <v>1000</v>
      </c>
      <c r="O47" s="26">
        <v>1000</v>
      </c>
      <c r="P47" s="26">
        <v>1000</v>
      </c>
      <c r="Q47" s="67">
        <f t="shared" si="4"/>
        <v>12000</v>
      </c>
      <c r="R47" s="113"/>
    </row>
    <row r="48" spans="2:18" x14ac:dyDescent="0.25">
      <c r="B48" s="60" t="s">
        <v>34</v>
      </c>
      <c r="C48" s="18">
        <f>C37+C41+C46+C47</f>
        <v>538572.69058295968</v>
      </c>
      <c r="D48" s="35"/>
      <c r="E48" s="19">
        <f>E37+E41+E46+E47</f>
        <v>56600.983744394587</v>
      </c>
      <c r="F48" s="20">
        <f t="shared" ref="F48:Q48" si="10">F37+F41+F46+F47</f>
        <v>53280.735426008941</v>
      </c>
      <c r="G48" s="20">
        <f t="shared" si="10"/>
        <v>46745.643497757817</v>
      </c>
      <c r="H48" s="20">
        <f t="shared" si="10"/>
        <v>43583.502242152448</v>
      </c>
      <c r="I48" s="20">
        <f t="shared" si="10"/>
        <v>38682.183295964103</v>
      </c>
      <c r="J48" s="20">
        <f t="shared" si="10"/>
        <v>30829.532511210746</v>
      </c>
      <c r="K48" s="20">
        <f t="shared" si="10"/>
        <v>30249.806614349764</v>
      </c>
      <c r="L48" s="20">
        <f t="shared" si="10"/>
        <v>35151.125560538101</v>
      </c>
      <c r="M48" s="20">
        <f t="shared" si="10"/>
        <v>42845.66928251119</v>
      </c>
      <c r="N48" s="20">
        <f t="shared" si="10"/>
        <v>54282.080156950644</v>
      </c>
      <c r="O48" s="20">
        <f t="shared" si="10"/>
        <v>69776.57230941701</v>
      </c>
      <c r="P48" s="20">
        <f t="shared" si="10"/>
        <v>70830.619394618785</v>
      </c>
      <c r="Q48" s="64">
        <f t="shared" si="10"/>
        <v>572858.45403587422</v>
      </c>
      <c r="R48" s="113"/>
    </row>
    <row r="49" spans="2:18" s="1" customFormat="1" ht="12.75" x14ac:dyDescent="0.2">
      <c r="B49" s="29" t="s">
        <v>35</v>
      </c>
      <c r="C49" s="47">
        <f>C34-C48</f>
        <v>363527.30941704032</v>
      </c>
      <c r="D49" s="71"/>
      <c r="E49" s="72">
        <f>E34-E48</f>
        <v>45734.016255605413</v>
      </c>
      <c r="F49" s="73">
        <f t="shared" ref="F49:Q49" si="11">F34-F48</f>
        <v>42943.264573991059</v>
      </c>
      <c r="G49" s="73">
        <f t="shared" si="11"/>
        <v>37450.356502242183</v>
      </c>
      <c r="H49" s="73">
        <f t="shared" si="11"/>
        <v>34792.497757847552</v>
      </c>
      <c r="I49" s="73">
        <f t="shared" si="11"/>
        <v>30672.816704035897</v>
      </c>
      <c r="J49" s="73">
        <f t="shared" si="11"/>
        <v>24072.467488789254</v>
      </c>
      <c r="K49" s="73">
        <f t="shared" si="11"/>
        <v>23585.193385650236</v>
      </c>
      <c r="L49" s="73">
        <f t="shared" si="11"/>
        <v>27704.874439461899</v>
      </c>
      <c r="M49" s="73">
        <f t="shared" si="11"/>
        <v>34172.33071748881</v>
      </c>
      <c r="N49" s="73">
        <f t="shared" si="11"/>
        <v>43784.919843049356</v>
      </c>
      <c r="O49" s="73">
        <f t="shared" si="11"/>
        <v>56808.42769058299</v>
      </c>
      <c r="P49" s="73">
        <f t="shared" si="11"/>
        <v>57694.380605381215</v>
      </c>
      <c r="Q49" s="47">
        <f t="shared" si="11"/>
        <v>459415.54596412578</v>
      </c>
      <c r="R49" s="114"/>
    </row>
    <row r="50" spans="2:18" x14ac:dyDescent="0.25">
      <c r="B50" s="6" t="s">
        <v>62</v>
      </c>
      <c r="C50" s="87">
        <f>C49/C34</f>
        <v>0.40297894847249788</v>
      </c>
      <c r="D50" s="30"/>
      <c r="E50" s="27">
        <f>E49/E34</f>
        <v>0.44690493238486745</v>
      </c>
      <c r="F50" s="42">
        <f t="shared" ref="F50:Q50" si="12">F49/F34</f>
        <v>0.44628434251320936</v>
      </c>
      <c r="G50" s="42">
        <f t="shared" si="12"/>
        <v>0.44479971141434488</v>
      </c>
      <c r="H50" s="42">
        <f t="shared" si="12"/>
        <v>0.44391775234571235</v>
      </c>
      <c r="I50" s="42">
        <f t="shared" si="12"/>
        <v>0.44225818908565923</v>
      </c>
      <c r="J50" s="42">
        <f t="shared" si="12"/>
        <v>0.43846248750117034</v>
      </c>
      <c r="K50" s="42">
        <f t="shared" si="12"/>
        <v>0.43810148389802611</v>
      </c>
      <c r="L50" s="42">
        <f t="shared" si="12"/>
        <v>0.44076738003471266</v>
      </c>
      <c r="M50" s="42">
        <f t="shared" si="12"/>
        <v>0.4436927824338312</v>
      </c>
      <c r="N50" s="42">
        <f t="shared" si="12"/>
        <v>0.44647965006627466</v>
      </c>
      <c r="O50" s="42">
        <f t="shared" si="12"/>
        <v>0.44877693005160951</v>
      </c>
      <c r="P50" s="42">
        <f t="shared" si="12"/>
        <v>0.44889617277091004</v>
      </c>
      <c r="Q50" s="68">
        <f t="shared" si="12"/>
        <v>0.44505193966342826</v>
      </c>
      <c r="R50" s="113"/>
    </row>
    <row r="51" spans="2:18" x14ac:dyDescent="0.25">
      <c r="B51" s="9" t="s">
        <v>58</v>
      </c>
      <c r="C51" s="23"/>
      <c r="D51" s="34"/>
      <c r="E51" s="24"/>
      <c r="F51" s="25"/>
      <c r="G51" s="25"/>
      <c r="H51" s="25"/>
      <c r="I51" s="25"/>
      <c r="J51" s="25"/>
      <c r="K51" s="25"/>
      <c r="L51" s="25"/>
      <c r="M51" s="25"/>
      <c r="N51" s="25"/>
      <c r="O51" s="25"/>
      <c r="P51" s="25"/>
      <c r="Q51" s="65"/>
      <c r="R51" s="113"/>
    </row>
    <row r="52" spans="2:18" x14ac:dyDescent="0.25">
      <c r="B52" s="7" t="s">
        <v>57</v>
      </c>
      <c r="C52" s="16">
        <v>105000</v>
      </c>
      <c r="D52" s="57">
        <f>110000/12</f>
        <v>9166.6666666666661</v>
      </c>
      <c r="E52" s="13">
        <f>$D52</f>
        <v>9166.6666666666661</v>
      </c>
      <c r="F52" s="22">
        <f t="shared" ref="F52:P52" si="13">$D52</f>
        <v>9166.6666666666661</v>
      </c>
      <c r="G52" s="22">
        <f t="shared" si="13"/>
        <v>9166.6666666666661</v>
      </c>
      <c r="H52" s="22">
        <f t="shared" si="13"/>
        <v>9166.6666666666661</v>
      </c>
      <c r="I52" s="22">
        <f t="shared" si="13"/>
        <v>9166.6666666666661</v>
      </c>
      <c r="J52" s="22">
        <f t="shared" si="13"/>
        <v>9166.6666666666661</v>
      </c>
      <c r="K52" s="22">
        <f t="shared" si="13"/>
        <v>9166.6666666666661</v>
      </c>
      <c r="L52" s="22">
        <f t="shared" si="13"/>
        <v>9166.6666666666661</v>
      </c>
      <c r="M52" s="22">
        <f t="shared" si="13"/>
        <v>9166.6666666666661</v>
      </c>
      <c r="N52" s="22">
        <f t="shared" si="13"/>
        <v>9166.6666666666661</v>
      </c>
      <c r="O52" s="22">
        <f t="shared" si="13"/>
        <v>9166.6666666666661</v>
      </c>
      <c r="P52" s="22">
        <f t="shared" si="13"/>
        <v>9166.6666666666661</v>
      </c>
      <c r="Q52" s="66">
        <f t="shared" ref="Q52:Q73" si="14">SUM(E52:P52)</f>
        <v>110000.00000000001</v>
      </c>
      <c r="R52" s="113"/>
    </row>
    <row r="53" spans="2:18" s="31" customFormat="1" x14ac:dyDescent="0.25">
      <c r="B53" s="7" t="s">
        <v>59</v>
      </c>
      <c r="C53" s="16">
        <f>C52*$D53</f>
        <v>26250</v>
      </c>
      <c r="D53" s="53">
        <v>0.25</v>
      </c>
      <c r="E53" s="13">
        <f>E52*$D53</f>
        <v>2291.6666666666665</v>
      </c>
      <c r="F53" s="22">
        <f t="shared" ref="F53:P53" si="15">F52*$D53</f>
        <v>2291.6666666666665</v>
      </c>
      <c r="G53" s="22">
        <f t="shared" si="15"/>
        <v>2291.6666666666665</v>
      </c>
      <c r="H53" s="22">
        <f t="shared" si="15"/>
        <v>2291.6666666666665</v>
      </c>
      <c r="I53" s="22">
        <f t="shared" si="15"/>
        <v>2291.6666666666665</v>
      </c>
      <c r="J53" s="22">
        <f t="shared" si="15"/>
        <v>2291.6666666666665</v>
      </c>
      <c r="K53" s="22">
        <f t="shared" si="15"/>
        <v>2291.6666666666665</v>
      </c>
      <c r="L53" s="22">
        <f t="shared" si="15"/>
        <v>2291.6666666666665</v>
      </c>
      <c r="M53" s="22">
        <f t="shared" si="15"/>
        <v>2291.6666666666665</v>
      </c>
      <c r="N53" s="22">
        <f t="shared" si="15"/>
        <v>2291.6666666666665</v>
      </c>
      <c r="O53" s="22">
        <f t="shared" si="15"/>
        <v>2291.6666666666665</v>
      </c>
      <c r="P53" s="22">
        <f t="shared" si="15"/>
        <v>2291.6666666666665</v>
      </c>
      <c r="Q53" s="66">
        <f t="shared" si="14"/>
        <v>27500.000000000004</v>
      </c>
      <c r="R53" s="113"/>
    </row>
    <row r="54" spans="2:18" s="31" customFormat="1" x14ac:dyDescent="0.25">
      <c r="B54" s="7" t="s">
        <v>60</v>
      </c>
      <c r="C54" s="16">
        <f>C52*$D54</f>
        <v>8032.5</v>
      </c>
      <c r="D54" s="58">
        <f>6.2%+1.45%</f>
        <v>7.6499999999999999E-2</v>
      </c>
      <c r="E54" s="13">
        <f>E52*$D54</f>
        <v>701.24999999999989</v>
      </c>
      <c r="F54" s="22">
        <f t="shared" ref="F54:P54" si="16">F52*$D54</f>
        <v>701.24999999999989</v>
      </c>
      <c r="G54" s="22">
        <f t="shared" si="16"/>
        <v>701.24999999999989</v>
      </c>
      <c r="H54" s="22">
        <f t="shared" si="16"/>
        <v>701.24999999999989</v>
      </c>
      <c r="I54" s="22">
        <f t="shared" si="16"/>
        <v>701.24999999999989</v>
      </c>
      <c r="J54" s="22">
        <f t="shared" si="16"/>
        <v>701.24999999999989</v>
      </c>
      <c r="K54" s="22">
        <f t="shared" si="16"/>
        <v>701.24999999999989</v>
      </c>
      <c r="L54" s="22">
        <f t="shared" si="16"/>
        <v>701.24999999999989</v>
      </c>
      <c r="M54" s="22">
        <f t="shared" si="16"/>
        <v>701.24999999999989</v>
      </c>
      <c r="N54" s="22">
        <f t="shared" si="16"/>
        <v>701.24999999999989</v>
      </c>
      <c r="O54" s="22">
        <f t="shared" si="16"/>
        <v>701.24999999999989</v>
      </c>
      <c r="P54" s="22">
        <f t="shared" si="16"/>
        <v>701.24999999999989</v>
      </c>
      <c r="Q54" s="66">
        <f t="shared" si="14"/>
        <v>8414.9999999999982</v>
      </c>
      <c r="R54" s="113"/>
    </row>
    <row r="55" spans="2:18" x14ac:dyDescent="0.25">
      <c r="B55" s="7" t="s">
        <v>52</v>
      </c>
      <c r="C55" s="16">
        <f>$D55*C34</f>
        <v>27063</v>
      </c>
      <c r="D55" s="53">
        <v>0.03</v>
      </c>
      <c r="E55" s="51">
        <f>$D55*E34</f>
        <v>3070.0499999999997</v>
      </c>
      <c r="F55" s="22">
        <f t="shared" ref="F55:P55" si="17">$D55*F34</f>
        <v>2886.72</v>
      </c>
      <c r="G55" s="22">
        <f t="shared" si="17"/>
        <v>2525.88</v>
      </c>
      <c r="H55" s="22">
        <f t="shared" si="17"/>
        <v>2351.2799999999997</v>
      </c>
      <c r="I55" s="22">
        <f t="shared" si="17"/>
        <v>2080.65</v>
      </c>
      <c r="J55" s="22">
        <f t="shared" si="17"/>
        <v>1647.06</v>
      </c>
      <c r="K55" s="22">
        <f t="shared" si="17"/>
        <v>1615.05</v>
      </c>
      <c r="L55" s="22">
        <f t="shared" si="17"/>
        <v>1885.6799999999998</v>
      </c>
      <c r="M55" s="22">
        <f t="shared" si="17"/>
        <v>2310.54</v>
      </c>
      <c r="N55" s="22">
        <f t="shared" si="17"/>
        <v>2942.0099999999998</v>
      </c>
      <c r="O55" s="22">
        <f t="shared" si="17"/>
        <v>3797.5499999999997</v>
      </c>
      <c r="P55" s="22">
        <f t="shared" si="17"/>
        <v>3855.75</v>
      </c>
      <c r="Q55" s="66">
        <f t="shared" si="14"/>
        <v>30968.219999999998</v>
      </c>
      <c r="R55" s="113"/>
    </row>
    <row r="56" spans="2:18" x14ac:dyDescent="0.25">
      <c r="B56" s="7" t="s">
        <v>42</v>
      </c>
      <c r="C56" s="16">
        <v>8000</v>
      </c>
      <c r="D56" s="57">
        <f>40000/60</f>
        <v>666.66666666666663</v>
      </c>
      <c r="E56" s="13">
        <f>$D56</f>
        <v>666.66666666666663</v>
      </c>
      <c r="F56" s="22">
        <f t="shared" ref="F56:P65" si="18">$D56</f>
        <v>666.66666666666663</v>
      </c>
      <c r="G56" s="22">
        <f t="shared" si="18"/>
        <v>666.66666666666663</v>
      </c>
      <c r="H56" s="22">
        <f t="shared" si="18"/>
        <v>666.66666666666663</v>
      </c>
      <c r="I56" s="22">
        <f t="shared" si="18"/>
        <v>666.66666666666663</v>
      </c>
      <c r="J56" s="22">
        <f t="shared" si="18"/>
        <v>666.66666666666663</v>
      </c>
      <c r="K56" s="22">
        <f t="shared" si="18"/>
        <v>666.66666666666663</v>
      </c>
      <c r="L56" s="22">
        <f t="shared" si="18"/>
        <v>666.66666666666663</v>
      </c>
      <c r="M56" s="22">
        <f t="shared" si="18"/>
        <v>666.66666666666663</v>
      </c>
      <c r="N56" s="22">
        <f t="shared" si="18"/>
        <v>666.66666666666663</v>
      </c>
      <c r="O56" s="22">
        <f t="shared" si="18"/>
        <v>666.66666666666663</v>
      </c>
      <c r="P56" s="22">
        <f t="shared" si="18"/>
        <v>666.66666666666663</v>
      </c>
      <c r="Q56" s="66">
        <f t="shared" si="14"/>
        <v>8000.0000000000009</v>
      </c>
      <c r="R56" s="113"/>
    </row>
    <row r="57" spans="2:18" x14ac:dyDescent="0.25">
      <c r="B57" s="91" t="s">
        <v>4</v>
      </c>
      <c r="C57" s="16">
        <f>3%*C34</f>
        <v>27063</v>
      </c>
      <c r="D57" s="53">
        <v>0.05</v>
      </c>
      <c r="E57" s="36">
        <f t="shared" ref="E57:P57" si="19">$D57*E34</f>
        <v>5116.75</v>
      </c>
      <c r="F57" s="98">
        <f t="shared" si="19"/>
        <v>4811.2</v>
      </c>
      <c r="G57" s="98">
        <f t="shared" si="19"/>
        <v>4209.8</v>
      </c>
      <c r="H57" s="98">
        <f t="shared" si="19"/>
        <v>3918.8</v>
      </c>
      <c r="I57" s="98">
        <f t="shared" si="19"/>
        <v>3467.75</v>
      </c>
      <c r="J57" s="98">
        <f t="shared" si="19"/>
        <v>2745.1000000000004</v>
      </c>
      <c r="K57" s="104">
        <f>($D57*K34)+10000</f>
        <v>12691.75</v>
      </c>
      <c r="L57" s="98">
        <f t="shared" si="19"/>
        <v>3142.8</v>
      </c>
      <c r="M57" s="98">
        <f t="shared" si="19"/>
        <v>3850.9</v>
      </c>
      <c r="N57" s="98">
        <f t="shared" si="19"/>
        <v>4903.3500000000004</v>
      </c>
      <c r="O57" s="98">
        <f t="shared" si="19"/>
        <v>6329.25</v>
      </c>
      <c r="P57" s="98">
        <f t="shared" si="19"/>
        <v>6426.25</v>
      </c>
      <c r="Q57" s="99">
        <f t="shared" si="14"/>
        <v>61613.700000000004</v>
      </c>
      <c r="R57" s="113"/>
    </row>
    <row r="58" spans="2:18" x14ac:dyDescent="0.25">
      <c r="B58" s="7" t="s">
        <v>72</v>
      </c>
      <c r="C58" s="16">
        <v>8000</v>
      </c>
      <c r="D58" s="57">
        <v>1000</v>
      </c>
      <c r="E58" s="36">
        <f>$D58</f>
        <v>1000</v>
      </c>
      <c r="F58" s="98">
        <f t="shared" si="18"/>
        <v>1000</v>
      </c>
      <c r="G58" s="98">
        <f t="shared" si="18"/>
        <v>1000</v>
      </c>
      <c r="H58" s="98">
        <f t="shared" si="18"/>
        <v>1000</v>
      </c>
      <c r="I58" s="98">
        <f t="shared" si="18"/>
        <v>1000</v>
      </c>
      <c r="J58" s="98">
        <f t="shared" si="18"/>
        <v>1000</v>
      </c>
      <c r="K58" s="98">
        <f t="shared" si="18"/>
        <v>1000</v>
      </c>
      <c r="L58" s="98">
        <f t="shared" si="18"/>
        <v>1000</v>
      </c>
      <c r="M58" s="98">
        <f t="shared" si="18"/>
        <v>1000</v>
      </c>
      <c r="N58" s="98">
        <f t="shared" si="18"/>
        <v>1000</v>
      </c>
      <c r="O58" s="98">
        <f t="shared" si="18"/>
        <v>1000</v>
      </c>
      <c r="P58" s="98">
        <f t="shared" si="18"/>
        <v>1000</v>
      </c>
      <c r="Q58" s="99">
        <f t="shared" si="14"/>
        <v>12000</v>
      </c>
      <c r="R58" s="113"/>
    </row>
    <row r="59" spans="2:18" x14ac:dyDescent="0.25">
      <c r="B59" s="7" t="s">
        <v>25</v>
      </c>
      <c r="C59" s="16">
        <v>5500</v>
      </c>
      <c r="D59" s="57">
        <v>500</v>
      </c>
      <c r="E59" s="13">
        <f>$D59</f>
        <v>500</v>
      </c>
      <c r="F59" s="22">
        <f t="shared" si="18"/>
        <v>500</v>
      </c>
      <c r="G59" s="22">
        <f t="shared" si="18"/>
        <v>500</v>
      </c>
      <c r="H59" s="22">
        <f t="shared" si="18"/>
        <v>500</v>
      </c>
      <c r="I59" s="22">
        <f t="shared" si="18"/>
        <v>500</v>
      </c>
      <c r="J59" s="22">
        <f t="shared" si="18"/>
        <v>500</v>
      </c>
      <c r="K59" s="22">
        <f t="shared" si="18"/>
        <v>500</v>
      </c>
      <c r="L59" s="22">
        <f t="shared" si="18"/>
        <v>500</v>
      </c>
      <c r="M59" s="22">
        <f t="shared" si="18"/>
        <v>500</v>
      </c>
      <c r="N59" s="22">
        <f t="shared" si="18"/>
        <v>500</v>
      </c>
      <c r="O59" s="22">
        <f t="shared" si="18"/>
        <v>500</v>
      </c>
      <c r="P59" s="22">
        <f t="shared" si="18"/>
        <v>500</v>
      </c>
      <c r="Q59" s="66">
        <f t="shared" si="14"/>
        <v>6000</v>
      </c>
      <c r="R59" s="113"/>
    </row>
    <row r="60" spans="2:18" x14ac:dyDescent="0.25">
      <c r="B60" s="91" t="s">
        <v>78</v>
      </c>
      <c r="C60" s="16">
        <f>12*20</f>
        <v>240</v>
      </c>
      <c r="D60" s="57">
        <v>50</v>
      </c>
      <c r="E60" s="13">
        <f>$D60</f>
        <v>50</v>
      </c>
      <c r="F60" s="22">
        <f t="shared" si="18"/>
        <v>50</v>
      </c>
      <c r="G60" s="22">
        <f t="shared" si="18"/>
        <v>50</v>
      </c>
      <c r="H60" s="22">
        <f t="shared" si="18"/>
        <v>50</v>
      </c>
      <c r="I60" s="22">
        <f t="shared" si="18"/>
        <v>50</v>
      </c>
      <c r="J60" s="22">
        <f t="shared" si="18"/>
        <v>50</v>
      </c>
      <c r="K60" s="22">
        <f t="shared" si="18"/>
        <v>50</v>
      </c>
      <c r="L60" s="22">
        <f t="shared" si="18"/>
        <v>50</v>
      </c>
      <c r="M60" s="22">
        <f t="shared" si="18"/>
        <v>50</v>
      </c>
      <c r="N60" s="22">
        <f t="shared" si="18"/>
        <v>50</v>
      </c>
      <c r="O60" s="22">
        <f t="shared" si="18"/>
        <v>50</v>
      </c>
      <c r="P60" s="22">
        <f t="shared" si="18"/>
        <v>50</v>
      </c>
      <c r="Q60" s="66">
        <f t="shared" si="14"/>
        <v>600</v>
      </c>
      <c r="R60" s="113"/>
    </row>
    <row r="61" spans="2:18" x14ac:dyDescent="0.25">
      <c r="B61" s="110" t="s">
        <v>29</v>
      </c>
      <c r="C61" s="16">
        <f>5%*C34</f>
        <v>45105</v>
      </c>
      <c r="D61" s="53">
        <v>0.03</v>
      </c>
      <c r="E61" s="51">
        <f>$D61*E34</f>
        <v>3070.0499999999997</v>
      </c>
      <c r="F61" s="52">
        <f t="shared" ref="F61:P61" si="20">$D61*F34</f>
        <v>2886.72</v>
      </c>
      <c r="G61" s="52">
        <f t="shared" si="20"/>
        <v>2525.88</v>
      </c>
      <c r="H61" s="52">
        <f t="shared" si="20"/>
        <v>2351.2799999999997</v>
      </c>
      <c r="I61" s="52">
        <f t="shared" si="20"/>
        <v>2080.65</v>
      </c>
      <c r="J61" s="52">
        <f t="shared" si="20"/>
        <v>1647.06</v>
      </c>
      <c r="K61" s="52">
        <f t="shared" si="20"/>
        <v>1615.05</v>
      </c>
      <c r="L61" s="52">
        <f t="shared" si="20"/>
        <v>1885.6799999999998</v>
      </c>
      <c r="M61" s="52">
        <f t="shared" si="20"/>
        <v>2310.54</v>
      </c>
      <c r="N61" s="52">
        <f t="shared" si="20"/>
        <v>2942.0099999999998</v>
      </c>
      <c r="O61" s="52">
        <f t="shared" si="20"/>
        <v>3797.5499999999997</v>
      </c>
      <c r="P61" s="52">
        <f t="shared" si="20"/>
        <v>3855.75</v>
      </c>
      <c r="Q61" s="66">
        <f t="shared" ref="Q61" si="21">SUM(E61:P61)</f>
        <v>30968.219999999998</v>
      </c>
      <c r="R61" s="113"/>
    </row>
    <row r="62" spans="2:18" x14ac:dyDescent="0.25">
      <c r="B62" s="7" t="s">
        <v>3</v>
      </c>
      <c r="C62" s="16">
        <v>5300</v>
      </c>
      <c r="D62" s="57">
        <v>500</v>
      </c>
      <c r="E62" s="13">
        <f>$D62</f>
        <v>500</v>
      </c>
      <c r="F62" s="22">
        <f t="shared" si="18"/>
        <v>500</v>
      </c>
      <c r="G62" s="22">
        <f t="shared" si="18"/>
        <v>500</v>
      </c>
      <c r="H62" s="22">
        <f t="shared" si="18"/>
        <v>500</v>
      </c>
      <c r="I62" s="22">
        <f t="shared" si="18"/>
        <v>500</v>
      </c>
      <c r="J62" s="22">
        <f t="shared" si="18"/>
        <v>500</v>
      </c>
      <c r="K62" s="22">
        <f t="shared" si="18"/>
        <v>500</v>
      </c>
      <c r="L62" s="22">
        <f t="shared" si="18"/>
        <v>500</v>
      </c>
      <c r="M62" s="22">
        <f t="shared" si="18"/>
        <v>500</v>
      </c>
      <c r="N62" s="22">
        <f t="shared" si="18"/>
        <v>500</v>
      </c>
      <c r="O62" s="22">
        <f t="shared" si="18"/>
        <v>500</v>
      </c>
      <c r="P62" s="22">
        <f t="shared" si="18"/>
        <v>500</v>
      </c>
      <c r="Q62" s="66">
        <f t="shared" si="14"/>
        <v>6000</v>
      </c>
      <c r="R62" s="113"/>
    </row>
    <row r="63" spans="2:18" x14ac:dyDescent="0.25">
      <c r="B63" s="7" t="s">
        <v>51</v>
      </c>
      <c r="C63" s="16">
        <v>36000</v>
      </c>
      <c r="D63" s="57">
        <v>3000</v>
      </c>
      <c r="E63" s="13">
        <f>$D63</f>
        <v>3000</v>
      </c>
      <c r="F63" s="22">
        <f t="shared" si="18"/>
        <v>3000</v>
      </c>
      <c r="G63" s="22">
        <f t="shared" si="18"/>
        <v>3000</v>
      </c>
      <c r="H63" s="22">
        <f t="shared" si="18"/>
        <v>3000</v>
      </c>
      <c r="I63" s="22">
        <f t="shared" si="18"/>
        <v>3000</v>
      </c>
      <c r="J63" s="22">
        <f t="shared" si="18"/>
        <v>3000</v>
      </c>
      <c r="K63" s="22">
        <f t="shared" si="18"/>
        <v>3000</v>
      </c>
      <c r="L63" s="22">
        <f t="shared" si="18"/>
        <v>3000</v>
      </c>
      <c r="M63" s="22">
        <f t="shared" si="18"/>
        <v>3000</v>
      </c>
      <c r="N63" s="22">
        <f t="shared" si="18"/>
        <v>3000</v>
      </c>
      <c r="O63" s="22">
        <f t="shared" si="18"/>
        <v>3000</v>
      </c>
      <c r="P63" s="22">
        <f t="shared" si="18"/>
        <v>3000</v>
      </c>
      <c r="Q63" s="66">
        <f t="shared" si="14"/>
        <v>36000</v>
      </c>
      <c r="R63" s="113"/>
    </row>
    <row r="64" spans="2:18" x14ac:dyDescent="0.25">
      <c r="B64" s="7" t="s">
        <v>43</v>
      </c>
      <c r="C64" s="16"/>
      <c r="D64" s="53"/>
      <c r="E64" s="13"/>
      <c r="F64" s="22"/>
      <c r="G64" s="22"/>
      <c r="H64" s="22"/>
      <c r="I64" s="22"/>
      <c r="J64" s="22"/>
      <c r="K64" s="22"/>
      <c r="L64" s="22"/>
      <c r="M64" s="22"/>
      <c r="N64" s="22"/>
      <c r="O64" s="22"/>
      <c r="P64" s="22"/>
      <c r="Q64" s="66">
        <f t="shared" si="14"/>
        <v>0</v>
      </c>
      <c r="R64" s="113"/>
    </row>
    <row r="65" spans="2:18" x14ac:dyDescent="0.25">
      <c r="B65" s="7" t="s">
        <v>19</v>
      </c>
      <c r="C65" s="16">
        <v>4000</v>
      </c>
      <c r="D65" s="57">
        <f>4000/12</f>
        <v>333.33333333333331</v>
      </c>
      <c r="E65" s="13">
        <f>$D65</f>
        <v>333.33333333333331</v>
      </c>
      <c r="F65" s="22">
        <f t="shared" si="18"/>
        <v>333.33333333333331</v>
      </c>
      <c r="G65" s="22">
        <f t="shared" si="18"/>
        <v>333.33333333333331</v>
      </c>
      <c r="H65" s="22">
        <f t="shared" si="18"/>
        <v>333.33333333333331</v>
      </c>
      <c r="I65" s="22">
        <f t="shared" si="18"/>
        <v>333.33333333333331</v>
      </c>
      <c r="J65" s="22">
        <f t="shared" si="18"/>
        <v>333.33333333333331</v>
      </c>
      <c r="K65" s="22">
        <f t="shared" si="18"/>
        <v>333.33333333333331</v>
      </c>
      <c r="L65" s="22">
        <f t="shared" si="18"/>
        <v>333.33333333333331</v>
      </c>
      <c r="M65" s="22">
        <f t="shared" si="18"/>
        <v>333.33333333333331</v>
      </c>
      <c r="N65" s="22">
        <f t="shared" si="18"/>
        <v>333.33333333333331</v>
      </c>
      <c r="O65" s="22">
        <f t="shared" si="18"/>
        <v>333.33333333333331</v>
      </c>
      <c r="P65" s="22">
        <f t="shared" si="18"/>
        <v>333.33333333333331</v>
      </c>
      <c r="Q65" s="66">
        <f t="shared" si="14"/>
        <v>4000.0000000000005</v>
      </c>
      <c r="R65" s="113"/>
    </row>
    <row r="66" spans="2:18" x14ac:dyDescent="0.25">
      <c r="B66" s="7" t="s">
        <v>91</v>
      </c>
      <c r="C66" s="16"/>
      <c r="D66" s="57"/>
      <c r="E66" s="13"/>
      <c r="F66" s="22"/>
      <c r="G66" s="22"/>
      <c r="H66" s="22"/>
      <c r="I66" s="22"/>
      <c r="J66" s="22"/>
      <c r="K66" s="22"/>
      <c r="L66" s="22"/>
      <c r="M66" s="22"/>
      <c r="N66" s="22"/>
      <c r="O66" s="22"/>
      <c r="P66" s="22"/>
      <c r="Q66" s="66"/>
      <c r="R66" s="113"/>
    </row>
    <row r="67" spans="2:18" x14ac:dyDescent="0.25">
      <c r="B67" s="7" t="s">
        <v>48</v>
      </c>
      <c r="C67" s="16">
        <v>1100</v>
      </c>
      <c r="D67" s="57"/>
      <c r="E67" s="13"/>
      <c r="F67" s="22"/>
      <c r="G67" s="22"/>
      <c r="H67" s="22"/>
      <c r="I67" s="22"/>
      <c r="J67" s="22">
        <v>600</v>
      </c>
      <c r="K67" s="22"/>
      <c r="L67" s="22"/>
      <c r="M67" s="22"/>
      <c r="N67" s="22"/>
      <c r="O67" s="22"/>
      <c r="P67" s="22">
        <v>600</v>
      </c>
      <c r="Q67" s="66">
        <f t="shared" si="14"/>
        <v>1200</v>
      </c>
      <c r="R67" s="113"/>
    </row>
    <row r="68" spans="2:18" x14ac:dyDescent="0.25">
      <c r="B68" s="110" t="s">
        <v>55</v>
      </c>
      <c r="C68" s="16">
        <v>1000</v>
      </c>
      <c r="D68" s="53"/>
      <c r="E68" s="13">
        <v>300</v>
      </c>
      <c r="F68" s="22">
        <v>300</v>
      </c>
      <c r="G68" s="22">
        <v>300</v>
      </c>
      <c r="H68" s="22">
        <f>300+500</f>
        <v>800</v>
      </c>
      <c r="I68" s="22">
        <v>300</v>
      </c>
      <c r="J68" s="22">
        <v>300</v>
      </c>
      <c r="K68" s="22">
        <v>300</v>
      </c>
      <c r="L68" s="22">
        <v>300</v>
      </c>
      <c r="M68" s="22">
        <v>300</v>
      </c>
      <c r="N68" s="22">
        <f>300+500</f>
        <v>800</v>
      </c>
      <c r="O68" s="22">
        <v>300</v>
      </c>
      <c r="P68" s="22">
        <v>300</v>
      </c>
      <c r="Q68" s="66">
        <f t="shared" si="14"/>
        <v>4600</v>
      </c>
      <c r="R68" s="113"/>
    </row>
    <row r="69" spans="2:18" x14ac:dyDescent="0.25">
      <c r="B69" s="7" t="s">
        <v>44</v>
      </c>
      <c r="C69" s="16">
        <v>4400</v>
      </c>
      <c r="D69" s="57">
        <v>400</v>
      </c>
      <c r="E69" s="13">
        <f>D69</f>
        <v>400</v>
      </c>
      <c r="F69" s="22">
        <f>E69</f>
        <v>400</v>
      </c>
      <c r="G69" s="22">
        <f t="shared" ref="G69:P69" si="22">F69</f>
        <v>400</v>
      </c>
      <c r="H69" s="22">
        <f t="shared" si="22"/>
        <v>400</v>
      </c>
      <c r="I69" s="22">
        <f t="shared" si="22"/>
        <v>400</v>
      </c>
      <c r="J69" s="22">
        <f t="shared" si="22"/>
        <v>400</v>
      </c>
      <c r="K69" s="22">
        <f t="shared" si="22"/>
        <v>400</v>
      </c>
      <c r="L69" s="22">
        <f t="shared" si="22"/>
        <v>400</v>
      </c>
      <c r="M69" s="22">
        <f t="shared" si="22"/>
        <v>400</v>
      </c>
      <c r="N69" s="22">
        <f t="shared" si="22"/>
        <v>400</v>
      </c>
      <c r="O69" s="22">
        <f t="shared" si="22"/>
        <v>400</v>
      </c>
      <c r="P69" s="22">
        <f t="shared" si="22"/>
        <v>400</v>
      </c>
      <c r="Q69" s="66">
        <f t="shared" si="14"/>
        <v>4800</v>
      </c>
      <c r="R69" s="113"/>
    </row>
    <row r="70" spans="2:18" x14ac:dyDescent="0.25">
      <c r="B70" s="7" t="s">
        <v>64</v>
      </c>
      <c r="C70" s="16">
        <v>5600</v>
      </c>
      <c r="D70" s="57">
        <v>500</v>
      </c>
      <c r="E70" s="13">
        <f>$D70</f>
        <v>500</v>
      </c>
      <c r="F70" s="22">
        <f t="shared" ref="F70:P70" si="23">$D70</f>
        <v>500</v>
      </c>
      <c r="G70" s="22">
        <f t="shared" si="23"/>
        <v>500</v>
      </c>
      <c r="H70" s="22">
        <f t="shared" si="23"/>
        <v>500</v>
      </c>
      <c r="I70" s="22">
        <f t="shared" si="23"/>
        <v>500</v>
      </c>
      <c r="J70" s="22">
        <f t="shared" si="23"/>
        <v>500</v>
      </c>
      <c r="K70" s="22">
        <f t="shared" si="23"/>
        <v>500</v>
      </c>
      <c r="L70" s="22">
        <f t="shared" si="23"/>
        <v>500</v>
      </c>
      <c r="M70" s="22">
        <f t="shared" si="23"/>
        <v>500</v>
      </c>
      <c r="N70" s="22">
        <f t="shared" si="23"/>
        <v>500</v>
      </c>
      <c r="O70" s="22">
        <f t="shared" si="23"/>
        <v>500</v>
      </c>
      <c r="P70" s="22">
        <f t="shared" si="23"/>
        <v>500</v>
      </c>
      <c r="Q70" s="66">
        <f t="shared" si="14"/>
        <v>6000</v>
      </c>
      <c r="R70" s="113"/>
    </row>
    <row r="71" spans="2:18" x14ac:dyDescent="0.25">
      <c r="B71" s="7" t="s">
        <v>5</v>
      </c>
      <c r="C71" s="16">
        <v>6000</v>
      </c>
      <c r="D71" s="53"/>
      <c r="E71" s="13"/>
      <c r="F71" s="22"/>
      <c r="G71" s="22">
        <v>1500</v>
      </c>
      <c r="H71" s="22"/>
      <c r="I71" s="22"/>
      <c r="J71" s="22">
        <v>1500</v>
      </c>
      <c r="K71" s="22"/>
      <c r="L71" s="22"/>
      <c r="M71" s="22">
        <v>1500</v>
      </c>
      <c r="N71" s="22"/>
      <c r="O71" s="22"/>
      <c r="P71" s="22">
        <v>1500</v>
      </c>
      <c r="Q71" s="66">
        <f t="shared" si="14"/>
        <v>6000</v>
      </c>
      <c r="R71" s="113"/>
    </row>
    <row r="72" spans="2:18" s="94" customFormat="1" x14ac:dyDescent="0.25">
      <c r="B72" s="86" t="s">
        <v>6</v>
      </c>
      <c r="C72" s="118">
        <v>500</v>
      </c>
      <c r="D72" s="119">
        <f>500/12</f>
        <v>41.666666666666664</v>
      </c>
      <c r="E72" s="120">
        <f>D72</f>
        <v>41.666666666666664</v>
      </c>
      <c r="F72" s="121">
        <f t="shared" ref="F72:P72" si="24">E72</f>
        <v>41.666666666666664</v>
      </c>
      <c r="G72" s="121">
        <f t="shared" si="24"/>
        <v>41.666666666666664</v>
      </c>
      <c r="H72" s="121">
        <f t="shared" si="24"/>
        <v>41.666666666666664</v>
      </c>
      <c r="I72" s="121">
        <f t="shared" si="24"/>
        <v>41.666666666666664</v>
      </c>
      <c r="J72" s="121">
        <f t="shared" si="24"/>
        <v>41.666666666666664</v>
      </c>
      <c r="K72" s="121">
        <f t="shared" si="24"/>
        <v>41.666666666666664</v>
      </c>
      <c r="L72" s="121">
        <f t="shared" si="24"/>
        <v>41.666666666666664</v>
      </c>
      <c r="M72" s="121">
        <f t="shared" si="24"/>
        <v>41.666666666666664</v>
      </c>
      <c r="N72" s="121">
        <f t="shared" si="24"/>
        <v>41.666666666666664</v>
      </c>
      <c r="O72" s="121">
        <f t="shared" si="24"/>
        <v>41.666666666666664</v>
      </c>
      <c r="P72" s="121">
        <f t="shared" si="24"/>
        <v>41.666666666666664</v>
      </c>
      <c r="Q72" s="118">
        <f t="shared" si="14"/>
        <v>500.00000000000006</v>
      </c>
      <c r="R72" s="113"/>
    </row>
    <row r="73" spans="2:18" x14ac:dyDescent="0.25">
      <c r="B73" s="8" t="s">
        <v>50</v>
      </c>
      <c r="C73" s="122">
        <v>2400</v>
      </c>
      <c r="D73" s="92">
        <v>200</v>
      </c>
      <c r="E73" s="14">
        <f>$D73</f>
        <v>200</v>
      </c>
      <c r="F73" s="26">
        <f t="shared" ref="F73:P73" si="25">$D73</f>
        <v>200</v>
      </c>
      <c r="G73" s="26">
        <f t="shared" si="25"/>
        <v>200</v>
      </c>
      <c r="H73" s="26">
        <f t="shared" si="25"/>
        <v>200</v>
      </c>
      <c r="I73" s="26">
        <f t="shared" si="25"/>
        <v>200</v>
      </c>
      <c r="J73" s="26">
        <f t="shared" si="25"/>
        <v>200</v>
      </c>
      <c r="K73" s="26">
        <f t="shared" si="25"/>
        <v>200</v>
      </c>
      <c r="L73" s="26">
        <f t="shared" si="25"/>
        <v>200</v>
      </c>
      <c r="M73" s="26">
        <f t="shared" si="25"/>
        <v>200</v>
      </c>
      <c r="N73" s="26">
        <f t="shared" si="25"/>
        <v>200</v>
      </c>
      <c r="O73" s="26">
        <f t="shared" si="25"/>
        <v>200</v>
      </c>
      <c r="P73" s="26">
        <f t="shared" si="25"/>
        <v>200</v>
      </c>
      <c r="Q73" s="67">
        <f t="shared" si="14"/>
        <v>2400</v>
      </c>
      <c r="R73" s="113"/>
    </row>
    <row r="74" spans="2:18" s="1" customFormat="1" ht="12.75" x14ac:dyDescent="0.2">
      <c r="B74" s="12" t="s">
        <v>49</v>
      </c>
      <c r="C74" s="48">
        <f t="shared" ref="C74:Q74" si="26">SUM(C52:C73)</f>
        <v>326553.5</v>
      </c>
      <c r="D74" s="78"/>
      <c r="E74" s="74">
        <f t="shared" si="26"/>
        <v>30908.099999999995</v>
      </c>
      <c r="F74" s="74">
        <f t="shared" si="26"/>
        <v>30235.89</v>
      </c>
      <c r="G74" s="74">
        <f t="shared" si="26"/>
        <v>30412.81</v>
      </c>
      <c r="H74" s="74">
        <f t="shared" si="26"/>
        <v>28772.609999999997</v>
      </c>
      <c r="I74" s="74">
        <f t="shared" si="26"/>
        <v>27280.3</v>
      </c>
      <c r="J74" s="74">
        <f t="shared" si="26"/>
        <v>27790.469999999998</v>
      </c>
      <c r="K74" s="74">
        <f t="shared" si="26"/>
        <v>35573.099999999991</v>
      </c>
      <c r="L74" s="74">
        <f t="shared" si="26"/>
        <v>26565.41</v>
      </c>
      <c r="M74" s="74">
        <f t="shared" si="26"/>
        <v>29623.23</v>
      </c>
      <c r="N74" s="74">
        <f t="shared" si="26"/>
        <v>30938.62</v>
      </c>
      <c r="O74" s="74">
        <f t="shared" si="26"/>
        <v>33575.599999999999</v>
      </c>
      <c r="P74" s="74">
        <f t="shared" si="26"/>
        <v>35888.999999999993</v>
      </c>
      <c r="Q74" s="48">
        <f t="shared" si="26"/>
        <v>367565.14</v>
      </c>
      <c r="R74" s="114"/>
    </row>
    <row r="75" spans="2:18" x14ac:dyDescent="0.25">
      <c r="B75" s="5"/>
      <c r="C75" s="89">
        <f t="shared" ref="C75:Q75" si="27">C74/C34</f>
        <v>0.36199257288548942</v>
      </c>
      <c r="D75" s="79"/>
      <c r="E75" s="30">
        <f t="shared" si="27"/>
        <v>0.30202863145551373</v>
      </c>
      <c r="F75" s="42">
        <f t="shared" si="27"/>
        <v>0.31422399817093449</v>
      </c>
      <c r="G75" s="42">
        <f t="shared" si="27"/>
        <v>0.36121442823887123</v>
      </c>
      <c r="H75" s="42">
        <f t="shared" si="27"/>
        <v>0.36710995712973354</v>
      </c>
      <c r="I75" s="42">
        <f t="shared" si="27"/>
        <v>0.39334294571407974</v>
      </c>
      <c r="J75" s="42">
        <f t="shared" si="27"/>
        <v>0.50618319915485765</v>
      </c>
      <c r="K75" s="42">
        <f t="shared" si="27"/>
        <v>0.66078016160490372</v>
      </c>
      <c r="L75" s="42">
        <f t="shared" si="27"/>
        <v>0.42263920707649227</v>
      </c>
      <c r="M75" s="42">
        <f t="shared" si="27"/>
        <v>0.38462735983795993</v>
      </c>
      <c r="N75" s="42">
        <f t="shared" si="27"/>
        <v>0.31548451568825392</v>
      </c>
      <c r="O75" s="42">
        <f t="shared" si="27"/>
        <v>0.26524153730694788</v>
      </c>
      <c r="P75" s="42">
        <f t="shared" si="27"/>
        <v>0.27923750243143353</v>
      </c>
      <c r="Q75" s="68">
        <f t="shared" si="27"/>
        <v>0.35607323249447337</v>
      </c>
      <c r="R75" s="113"/>
    </row>
    <row r="76" spans="2:18" s="1" customFormat="1" ht="12.75" x14ac:dyDescent="0.2">
      <c r="B76" s="11" t="s">
        <v>65</v>
      </c>
      <c r="C76" s="48">
        <f t="shared" ref="C76" si="28">C49-C74</f>
        <v>36973.80941704032</v>
      </c>
      <c r="D76" s="80"/>
      <c r="E76" s="74">
        <f t="shared" ref="E76:Q76" si="29">E49-E74</f>
        <v>14825.916255605418</v>
      </c>
      <c r="F76" s="74">
        <f t="shared" si="29"/>
        <v>12707.374573991059</v>
      </c>
      <c r="G76" s="74">
        <f t="shared" si="29"/>
        <v>7037.5465022421813</v>
      </c>
      <c r="H76" s="74">
        <f t="shared" si="29"/>
        <v>6019.8877578475549</v>
      </c>
      <c r="I76" s="74">
        <f t="shared" si="29"/>
        <v>3392.5167040358974</v>
      </c>
      <c r="J76" s="74">
        <f t="shared" si="29"/>
        <v>-3718.0025112107433</v>
      </c>
      <c r="K76" s="74">
        <f t="shared" si="29"/>
        <v>-11987.906614349755</v>
      </c>
      <c r="L76" s="74">
        <f t="shared" si="29"/>
        <v>1139.464439461899</v>
      </c>
      <c r="M76" s="74">
        <f t="shared" si="29"/>
        <v>4549.1007174888109</v>
      </c>
      <c r="N76" s="74">
        <f t="shared" si="29"/>
        <v>12846.299843049357</v>
      </c>
      <c r="O76" s="74">
        <f t="shared" si="29"/>
        <v>23232.827690582992</v>
      </c>
      <c r="P76" s="49">
        <f t="shared" si="29"/>
        <v>21805.380605381222</v>
      </c>
      <c r="Q76" s="49">
        <f t="shared" si="29"/>
        <v>91850.405964125763</v>
      </c>
      <c r="R76" s="114"/>
    </row>
    <row r="77" spans="2:18" x14ac:dyDescent="0.25">
      <c r="B77" s="15" t="s">
        <v>37</v>
      </c>
      <c r="C77" s="16">
        <f>$D77*C76</f>
        <v>7394.761883408064</v>
      </c>
      <c r="D77" s="81">
        <v>0.2</v>
      </c>
      <c r="E77" s="22">
        <f>$D77*E76</f>
        <v>2965.1832511210837</v>
      </c>
      <c r="F77" s="22">
        <f t="shared" ref="F77:P77" si="30">$D77*F76</f>
        <v>2541.474914798212</v>
      </c>
      <c r="G77" s="22">
        <f t="shared" si="30"/>
        <v>1407.5093004484363</v>
      </c>
      <c r="H77" s="22">
        <f t="shared" si="30"/>
        <v>1203.977551569511</v>
      </c>
      <c r="I77" s="22">
        <f t="shared" si="30"/>
        <v>678.50334080717948</v>
      </c>
      <c r="J77" s="22">
        <f t="shared" si="30"/>
        <v>-743.60050224214865</v>
      </c>
      <c r="K77" s="22">
        <f t="shared" si="30"/>
        <v>-2397.5813228699512</v>
      </c>
      <c r="L77" s="22">
        <f t="shared" si="30"/>
        <v>227.8928878923798</v>
      </c>
      <c r="M77" s="22">
        <f t="shared" si="30"/>
        <v>909.82014349776227</v>
      </c>
      <c r="N77" s="22">
        <f t="shared" si="30"/>
        <v>2569.2599686098715</v>
      </c>
      <c r="O77" s="22">
        <f t="shared" si="30"/>
        <v>4646.5655381165989</v>
      </c>
      <c r="P77" s="22">
        <f t="shared" si="30"/>
        <v>4361.0761210762448</v>
      </c>
      <c r="Q77" s="62">
        <f t="shared" ref="Q77" si="31">SUM(E77:P77)</f>
        <v>18370.081192825179</v>
      </c>
      <c r="R77" s="113"/>
    </row>
    <row r="78" spans="2:18" x14ac:dyDescent="0.25">
      <c r="B78" s="15"/>
      <c r="C78" s="16"/>
      <c r="D78" s="79"/>
      <c r="E78" s="22"/>
      <c r="F78" s="22"/>
      <c r="G78" s="22"/>
      <c r="H78" s="22"/>
      <c r="I78" s="22"/>
      <c r="J78" s="22"/>
      <c r="K78" s="22"/>
      <c r="L78" s="22"/>
      <c r="M78" s="22"/>
      <c r="N78" s="22"/>
      <c r="O78" s="22"/>
      <c r="P78" s="22"/>
      <c r="Q78" s="62"/>
      <c r="R78" s="113"/>
    </row>
    <row r="79" spans="2:18" s="1" customFormat="1" ht="12.75" x14ac:dyDescent="0.2">
      <c r="B79" s="11" t="s">
        <v>36</v>
      </c>
      <c r="C79" s="48">
        <f>C76-C77</f>
        <v>29579.047533632256</v>
      </c>
      <c r="D79" s="80"/>
      <c r="E79" s="74">
        <f>E76-E77</f>
        <v>11860.733004484335</v>
      </c>
      <c r="F79" s="74">
        <f t="shared" ref="F79:P79" si="32">F76-F77</f>
        <v>10165.899659192848</v>
      </c>
      <c r="G79" s="74">
        <f t="shared" si="32"/>
        <v>5630.0372017937452</v>
      </c>
      <c r="H79" s="74">
        <f t="shared" si="32"/>
        <v>4815.9102062780439</v>
      </c>
      <c r="I79" s="74">
        <f t="shared" si="32"/>
        <v>2714.0133632287179</v>
      </c>
      <c r="J79" s="74">
        <f t="shared" si="32"/>
        <v>-2974.4020089685946</v>
      </c>
      <c r="K79" s="74">
        <f t="shared" si="32"/>
        <v>-9590.3252914798031</v>
      </c>
      <c r="L79" s="74">
        <f t="shared" si="32"/>
        <v>911.57155156951922</v>
      </c>
      <c r="M79" s="74">
        <f t="shared" si="32"/>
        <v>3639.2805739910486</v>
      </c>
      <c r="N79" s="74">
        <f t="shared" si="32"/>
        <v>10277.039874439486</v>
      </c>
      <c r="O79" s="74">
        <f t="shared" si="32"/>
        <v>18586.262152466392</v>
      </c>
      <c r="P79" s="49">
        <f t="shared" si="32"/>
        <v>17444.304484304979</v>
      </c>
      <c r="Q79" s="49">
        <f>Q76-Q77</f>
        <v>73480.324771300584</v>
      </c>
      <c r="R79" s="114"/>
    </row>
    <row r="80" spans="2:18" x14ac:dyDescent="0.25">
      <c r="C80" s="90">
        <f t="shared" ref="C80:Q80" si="33">C79/C34</f>
        <v>3.2789100469606758E-2</v>
      </c>
      <c r="E80" s="33">
        <f t="shared" si="33"/>
        <v>0.11590104074348302</v>
      </c>
      <c r="F80" s="33">
        <f t="shared" si="33"/>
        <v>0.10564827547381993</v>
      </c>
      <c r="G80" s="33">
        <f t="shared" si="33"/>
        <v>6.6868226540378939E-2</v>
      </c>
      <c r="H80" s="33">
        <f t="shared" si="33"/>
        <v>6.1446236172783046E-2</v>
      </c>
      <c r="I80" s="33">
        <f t="shared" si="33"/>
        <v>3.9132194697263617E-2</v>
      </c>
      <c r="J80" s="33">
        <f t="shared" si="33"/>
        <v>-5.4176569322949883E-2</v>
      </c>
      <c r="K80" s="33">
        <f t="shared" si="33"/>
        <v>-0.17814294216550206</v>
      </c>
      <c r="L80" s="33">
        <f t="shared" si="33"/>
        <v>1.4502538366576289E-2</v>
      </c>
      <c r="M80" s="33">
        <f t="shared" si="33"/>
        <v>4.7252338076696987E-2</v>
      </c>
      <c r="N80" s="33">
        <f t="shared" si="33"/>
        <v>0.10479610750241658</v>
      </c>
      <c r="O80" s="33">
        <f t="shared" si="33"/>
        <v>0.14682831419572928</v>
      </c>
      <c r="P80" s="33">
        <f t="shared" si="33"/>
        <v>0.13572693627158125</v>
      </c>
      <c r="Q80" s="69">
        <f t="shared" si="33"/>
        <v>7.1182965735163903E-2</v>
      </c>
      <c r="R80" s="113"/>
    </row>
    <row r="82" spans="2:17" x14ac:dyDescent="0.25">
      <c r="B82" t="s">
        <v>56</v>
      </c>
      <c r="C82" s="50">
        <f>C34-C48-C74-C77-C79</f>
        <v>0</v>
      </c>
      <c r="E82" s="50">
        <f>E34-E48-E74-E77-E79</f>
        <v>0</v>
      </c>
      <c r="F82" s="50">
        <f t="shared" ref="F82:Q82" si="34">F34-F48-F74-F77-F79</f>
        <v>0</v>
      </c>
      <c r="G82" s="50">
        <f t="shared" si="34"/>
        <v>0</v>
      </c>
      <c r="H82" s="50">
        <f t="shared" si="34"/>
        <v>0</v>
      </c>
      <c r="I82" s="50">
        <f t="shared" si="34"/>
        <v>0</v>
      </c>
      <c r="J82" s="50">
        <f t="shared" si="34"/>
        <v>0</v>
      </c>
      <c r="K82" s="50">
        <f t="shared" si="34"/>
        <v>0</v>
      </c>
      <c r="L82" s="50">
        <f t="shared" si="34"/>
        <v>0</v>
      </c>
      <c r="M82" s="50">
        <f t="shared" si="34"/>
        <v>0</v>
      </c>
      <c r="N82" s="50">
        <f t="shared" si="34"/>
        <v>0</v>
      </c>
      <c r="O82" s="50">
        <f t="shared" si="34"/>
        <v>0</v>
      </c>
      <c r="P82" s="50">
        <f t="shared" si="34"/>
        <v>0</v>
      </c>
      <c r="Q82" s="70">
        <f t="shared" si="34"/>
        <v>0</v>
      </c>
    </row>
    <row r="84" spans="2:17" x14ac:dyDescent="0.25">
      <c r="B84" s="3" t="s">
        <v>71</v>
      </c>
      <c r="C84" s="3" t="s">
        <v>75</v>
      </c>
      <c r="D84" s="82"/>
      <c r="E84" s="3"/>
      <c r="F84" s="3"/>
      <c r="G84" s="3"/>
      <c r="H84" s="3"/>
      <c r="I84" s="3"/>
      <c r="J84" s="3"/>
      <c r="K84" s="3"/>
      <c r="L84" s="3"/>
      <c r="M84" s="3"/>
      <c r="N84" s="3"/>
      <c r="O84" s="3"/>
      <c r="P84" s="3"/>
      <c r="Q84" s="83"/>
    </row>
    <row r="85" spans="2:17" s="1" customFormat="1" ht="12.75" x14ac:dyDescent="0.2">
      <c r="B85" s="1" t="s">
        <v>73</v>
      </c>
    </row>
    <row r="86" spans="2:17" x14ac:dyDescent="0.25">
      <c r="D86"/>
    </row>
    <row r="87" spans="2:17" x14ac:dyDescent="0.25">
      <c r="B87" s="84" t="s">
        <v>39</v>
      </c>
      <c r="C87" t="s">
        <v>99</v>
      </c>
      <c r="D87"/>
    </row>
    <row r="88" spans="2:17" x14ac:dyDescent="0.25">
      <c r="B88" s="84" t="s">
        <v>38</v>
      </c>
      <c r="C88" s="148" t="s">
        <v>100</v>
      </c>
      <c r="D88"/>
    </row>
    <row r="89" spans="2:17" s="94" customFormat="1" x14ac:dyDescent="0.25">
      <c r="B89" s="149" t="s">
        <v>40</v>
      </c>
      <c r="C89" s="148" t="s">
        <v>101</v>
      </c>
    </row>
    <row r="90" spans="2:17" s="94" customFormat="1" x14ac:dyDescent="0.25">
      <c r="B90" s="149" t="s">
        <v>41</v>
      </c>
      <c r="C90" s="123" t="s">
        <v>102</v>
      </c>
    </row>
    <row r="91" spans="2:17" x14ac:dyDescent="0.25">
      <c r="B91" s="84" t="s">
        <v>74</v>
      </c>
      <c r="C91" t="s">
        <v>103</v>
      </c>
      <c r="D91"/>
    </row>
  </sheetData>
  <conditionalFormatting sqref="E82:Q82">
    <cfRule type="cellIs" dxfId="0" priority="1" operator="notEqual">
      <formula>0</formula>
    </cfRule>
  </conditionalFormatting>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PLAN</vt:lpstr>
      <vt:lpstr>ACTUALS &amp; FORECAST</vt:lpstr>
      <vt:lpstr>VARIANCES</vt:lpstr>
      <vt:lpstr>PLAN (Example)</vt:lpstr>
    </vt:vector>
  </TitlesOfParts>
  <Company>Deluxe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Mangold, Kurt</dc:creator>
  <cp:lastModifiedBy>Zamora, Vince</cp:lastModifiedBy>
  <dcterms:created xsi:type="dcterms:W3CDTF">2016-09-08T19:07:30Z</dcterms:created>
  <dcterms:modified xsi:type="dcterms:W3CDTF">2018-07-02T22:05:44Z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