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asonlaws/Dropbox/Liverpool University Press/"/>
    </mc:Choice>
  </mc:AlternateContent>
  <bookViews>
    <workbookView xWindow="940" yWindow="460" windowWidth="28380" windowHeight="17700" activeTab="3"/>
  </bookViews>
  <sheets>
    <sheet name="Section 4.2" sheetId="1" r:id="rId1"/>
    <sheet name="Section 4.3" sheetId="2" r:id="rId2"/>
    <sheet name="Section 4.5" sheetId="3" r:id="rId3"/>
    <sheet name="Section 4.6" sheetId="4" r:id="rId4"/>
    <sheet name="Section 4.7" sheetId="5" r:id="rId5"/>
    <sheet name="Section 4.8" sheetId="6" r:id="rId6"/>
    <sheet name="Section 4.9" sheetId="7" r:id="rId7"/>
  </sheets>
  <externalReferences>
    <externalReference r:id="rId8"/>
    <externalReference r:id="rId9"/>
    <externalReference r:id="rId10"/>
    <externalReference r:id="rId11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7" l="1"/>
  <c r="C15" i="7"/>
  <c r="B14" i="7"/>
  <c r="C14" i="7"/>
  <c r="B13" i="7"/>
  <c r="C13" i="7"/>
  <c r="B12" i="7"/>
  <c r="C12" i="7"/>
  <c r="B11" i="7"/>
  <c r="C11" i="7"/>
  <c r="B10" i="7"/>
  <c r="C10" i="7"/>
  <c r="B9" i="7"/>
  <c r="C9" i="7"/>
  <c r="B8" i="7"/>
  <c r="C8" i="7"/>
  <c r="B7" i="7"/>
  <c r="C7" i="7"/>
  <c r="B6" i="7"/>
  <c r="C6" i="7"/>
  <c r="A3" i="6"/>
  <c r="B3" i="6"/>
  <c r="B2" i="6"/>
  <c r="F34" i="5"/>
  <c r="E34" i="5"/>
  <c r="D34" i="5"/>
  <c r="C34" i="5"/>
  <c r="F33" i="5"/>
  <c r="E33" i="5"/>
  <c r="D33" i="5"/>
  <c r="C33" i="5"/>
  <c r="F32" i="5"/>
  <c r="E32" i="5"/>
  <c r="D32" i="5"/>
  <c r="C32" i="5"/>
  <c r="F31" i="5"/>
  <c r="E31" i="5"/>
  <c r="D31" i="5"/>
  <c r="C31" i="5"/>
  <c r="F30" i="5"/>
  <c r="E30" i="5"/>
  <c r="D30" i="5"/>
  <c r="C30" i="5"/>
  <c r="F29" i="5"/>
  <c r="E29" i="5"/>
  <c r="D29" i="5"/>
  <c r="C29" i="5"/>
  <c r="F28" i="5"/>
  <c r="E28" i="5"/>
  <c r="D28" i="5"/>
  <c r="C28" i="5"/>
  <c r="F27" i="5"/>
  <c r="E27" i="5"/>
  <c r="D27" i="5"/>
  <c r="C27" i="5"/>
  <c r="F26" i="5"/>
  <c r="E26" i="5"/>
  <c r="D26" i="5"/>
  <c r="C26" i="5"/>
  <c r="F25" i="5"/>
  <c r="E25" i="5"/>
  <c r="D25" i="5"/>
  <c r="C25" i="5"/>
  <c r="F24" i="5"/>
  <c r="E24" i="5"/>
  <c r="D24" i="5"/>
  <c r="C24" i="5"/>
  <c r="F23" i="5"/>
  <c r="E23" i="5"/>
  <c r="D23" i="5"/>
  <c r="C23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  <c r="F7" i="5"/>
  <c r="E7" i="5"/>
  <c r="D7" i="5"/>
  <c r="C7" i="5"/>
  <c r="F6" i="5"/>
  <c r="E6" i="5"/>
  <c r="D6" i="5"/>
  <c r="C6" i="5"/>
  <c r="F5" i="5"/>
  <c r="E5" i="5"/>
  <c r="D5" i="5"/>
  <c r="C5" i="5"/>
  <c r="B15" i="4"/>
  <c r="C15" i="4"/>
  <c r="D15" i="4"/>
  <c r="B14" i="4"/>
  <c r="C14" i="4"/>
  <c r="D14" i="4"/>
  <c r="B13" i="4"/>
  <c r="C13" i="4"/>
  <c r="D13" i="4"/>
  <c r="B12" i="4"/>
  <c r="C12" i="4"/>
  <c r="D12" i="4"/>
  <c r="B11" i="4"/>
  <c r="C11" i="4"/>
  <c r="D11" i="4"/>
  <c r="B10" i="4"/>
  <c r="C10" i="4"/>
  <c r="D10" i="4"/>
  <c r="B9" i="4"/>
  <c r="C9" i="4"/>
  <c r="D9" i="4"/>
  <c r="B8" i="4"/>
  <c r="C8" i="4"/>
  <c r="D8" i="4"/>
  <c r="B7" i="4"/>
  <c r="C7" i="4"/>
  <c r="D7" i="4"/>
  <c r="B6" i="4"/>
  <c r="C6" i="4"/>
  <c r="D16" i="3"/>
  <c r="D1" i="3"/>
  <c r="B25" i="3"/>
  <c r="C25" i="3"/>
  <c r="A6" i="2"/>
  <c r="B6" i="2"/>
  <c r="B5" i="2"/>
  <c r="B16" i="1"/>
  <c r="B14" i="1"/>
  <c r="B2" i="1"/>
  <c r="B15" i="1"/>
  <c r="B17" i="1"/>
  <c r="B9" i="1"/>
  <c r="C9" i="1"/>
  <c r="B8" i="1"/>
  <c r="C8" i="1"/>
  <c r="B7" i="1"/>
  <c r="C7" i="1"/>
  <c r="B6" i="1"/>
  <c r="C6" i="1"/>
  <c r="E7" i="7"/>
  <c r="D7" i="7"/>
  <c r="E9" i="7"/>
  <c r="D9" i="7"/>
  <c r="E11" i="7"/>
  <c r="D11" i="7"/>
  <c r="E13" i="7"/>
  <c r="D13" i="7"/>
  <c r="E15" i="7"/>
  <c r="D15" i="7"/>
  <c r="E6" i="7"/>
  <c r="E8" i="7"/>
  <c r="E10" i="7"/>
  <c r="E12" i="7"/>
  <c r="E14" i="7"/>
  <c r="E16" i="7"/>
  <c r="C16" i="7"/>
  <c r="C18" i="7"/>
  <c r="D6" i="7"/>
  <c r="D8" i="7"/>
  <c r="D10" i="7"/>
  <c r="D12" i="7"/>
  <c r="D14" i="7"/>
  <c r="A4" i="6"/>
  <c r="C16" i="4"/>
  <c r="D6" i="4"/>
  <c r="D16" i="4"/>
  <c r="C17" i="4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A7" i="2"/>
  <c r="C10" i="1"/>
  <c r="D16" i="7"/>
  <c r="C17" i="7"/>
  <c r="B4" i="6"/>
  <c r="A5" i="6"/>
  <c r="C26" i="3"/>
  <c r="C14" i="3"/>
  <c r="B7" i="2"/>
  <c r="A8" i="2"/>
  <c r="B5" i="6"/>
  <c r="A6" i="6"/>
  <c r="B8" i="2"/>
  <c r="A9" i="2"/>
  <c r="B6" i="6"/>
  <c r="A7" i="6"/>
  <c r="B9" i="2"/>
  <c r="A10" i="2"/>
  <c r="B7" i="6"/>
  <c r="A8" i="6"/>
  <c r="B10" i="2"/>
  <c r="A11" i="2"/>
  <c r="B8" i="6"/>
  <c r="A9" i="6"/>
  <c r="B11" i="2"/>
  <c r="A12" i="2"/>
  <c r="B9" i="6"/>
  <c r="A10" i="6"/>
  <c r="B12" i="2"/>
  <c r="A13" i="2"/>
  <c r="B10" i="6"/>
  <c r="A11" i="6"/>
  <c r="B13" i="2"/>
  <c r="A14" i="2"/>
  <c r="B11" i="6"/>
  <c r="A12" i="6"/>
  <c r="B14" i="2"/>
  <c r="A15" i="2"/>
  <c r="B12" i="6"/>
  <c r="A13" i="6"/>
  <c r="B15" i="2"/>
  <c r="A16" i="2"/>
  <c r="B13" i="6"/>
  <c r="A14" i="6"/>
  <c r="B16" i="2"/>
  <c r="A17" i="2"/>
  <c r="B14" i="6"/>
  <c r="A15" i="6"/>
  <c r="B17" i="2"/>
  <c r="A18" i="2"/>
  <c r="B15" i="6"/>
  <c r="A16" i="6"/>
  <c r="B18" i="2"/>
  <c r="A19" i="2"/>
  <c r="B16" i="6"/>
  <c r="A17" i="6"/>
  <c r="B19" i="2"/>
  <c r="A20" i="2"/>
  <c r="B17" i="6"/>
  <c r="A18" i="6"/>
  <c r="B20" i="2"/>
  <c r="A21" i="2"/>
  <c r="B18" i="6"/>
  <c r="A19" i="6"/>
  <c r="B21" i="2"/>
  <c r="A22" i="2"/>
  <c r="B19" i="6"/>
  <c r="A20" i="6"/>
  <c r="B22" i="2"/>
  <c r="A23" i="2"/>
  <c r="B20" i="6"/>
  <c r="A21" i="6"/>
  <c r="B23" i="2"/>
  <c r="A24" i="2"/>
  <c r="B21" i="6"/>
  <c r="A22" i="6"/>
  <c r="B24" i="2"/>
  <c r="A25" i="2"/>
  <c r="B22" i="6"/>
  <c r="A23" i="6"/>
  <c r="B25" i="2"/>
  <c r="A26" i="2"/>
  <c r="B23" i="6"/>
  <c r="A24" i="6"/>
  <c r="B26" i="2"/>
  <c r="A27" i="2"/>
  <c r="B24" i="6"/>
  <c r="A25" i="6"/>
  <c r="B27" i="2"/>
  <c r="A28" i="2"/>
  <c r="B25" i="6"/>
  <c r="A26" i="6"/>
  <c r="B28" i="2"/>
  <c r="A29" i="2"/>
  <c r="B26" i="6"/>
  <c r="A27" i="6"/>
  <c r="B29" i="2"/>
  <c r="A30" i="2"/>
  <c r="B27" i="6"/>
  <c r="A28" i="6"/>
  <c r="B30" i="2"/>
  <c r="A31" i="2"/>
  <c r="B28" i="6"/>
  <c r="A29" i="6"/>
  <c r="B31" i="2"/>
  <c r="A32" i="2"/>
  <c r="B29" i="6"/>
  <c r="A30" i="6"/>
  <c r="B32" i="2"/>
  <c r="A33" i="2"/>
  <c r="B30" i="6"/>
  <c r="A31" i="6"/>
  <c r="B33" i="2"/>
  <c r="A34" i="2"/>
  <c r="B31" i="6"/>
  <c r="A32" i="6"/>
  <c r="B34" i="2"/>
  <c r="A35" i="2"/>
  <c r="B32" i="6"/>
  <c r="A33" i="6"/>
  <c r="B35" i="2"/>
  <c r="A36" i="2"/>
  <c r="B33" i="6"/>
  <c r="A34" i="6"/>
  <c r="B36" i="2"/>
  <c r="A37" i="2"/>
  <c r="B34" i="6"/>
  <c r="A35" i="6"/>
  <c r="B37" i="2"/>
  <c r="A38" i="2"/>
  <c r="B35" i="6"/>
  <c r="A36" i="6"/>
  <c r="B38" i="2"/>
  <c r="A39" i="2"/>
  <c r="B36" i="6"/>
  <c r="A37" i="6"/>
  <c r="B39" i="2"/>
  <c r="A40" i="2"/>
  <c r="B37" i="6"/>
  <c r="A38" i="6"/>
  <c r="B40" i="2"/>
  <c r="A41" i="2"/>
  <c r="B38" i="6"/>
  <c r="A39" i="6"/>
  <c r="B41" i="2"/>
  <c r="A42" i="2"/>
  <c r="B39" i="6"/>
  <c r="A40" i="6"/>
  <c r="B42" i="2"/>
  <c r="A43" i="2"/>
  <c r="B40" i="6"/>
  <c r="A41" i="6"/>
  <c r="B43" i="2"/>
  <c r="A44" i="2"/>
  <c r="B41" i="6"/>
  <c r="A42" i="6"/>
  <c r="B42" i="6"/>
  <c r="B44" i="2"/>
  <c r="A45" i="2"/>
  <c r="B45" i="2"/>
</calcChain>
</file>

<file path=xl/sharedStrings.xml><?xml version="1.0" encoding="utf-8"?>
<sst xmlns="http://schemas.openxmlformats.org/spreadsheetml/2006/main" count="70" uniqueCount="38">
  <si>
    <t>ytm=</t>
  </si>
  <si>
    <t>&lt;&lt;You can edit this cell. The default is 1.5%</t>
  </si>
  <si>
    <t>Coupon=</t>
  </si>
  <si>
    <t>Par value=</t>
  </si>
  <si>
    <t>Periods=</t>
  </si>
  <si>
    <t>Year</t>
  </si>
  <si>
    <t>Cash Flow</t>
  </si>
  <si>
    <t>Present Value</t>
  </si>
  <si>
    <t>Sum=</t>
  </si>
  <si>
    <t>Or using annuity approach:</t>
  </si>
  <si>
    <t>Annuity factor</t>
  </si>
  <si>
    <t>x Coupon=</t>
  </si>
  <si>
    <t>PV of par=</t>
  </si>
  <si>
    <t>Maturity=</t>
  </si>
  <si>
    <t>&lt;&lt;You can change this cell. The default value is 30.</t>
  </si>
  <si>
    <t>Par=</t>
  </si>
  <si>
    <t>ytm</t>
  </si>
  <si>
    <t>Price</t>
  </si>
  <si>
    <t>C=</t>
  </si>
  <si>
    <t>CF</t>
  </si>
  <si>
    <t>PV</t>
  </si>
  <si>
    <t>Price=</t>
  </si>
  <si>
    <t>&lt;&lt;You can edit this cell. The default is 10%</t>
  </si>
  <si>
    <t>&lt;&lt;You can edit this cell. The default is 8%</t>
  </si>
  <si>
    <t>t x PV</t>
  </si>
  <si>
    <t>Price=-</t>
  </si>
  <si>
    <t>&lt;&lt;=Sum of t x PV</t>
  </si>
  <si>
    <t>D=</t>
  </si>
  <si>
    <t>Date</t>
  </si>
  <si>
    <t>Maturity/Bond</t>
  </si>
  <si>
    <t>Maturity</t>
  </si>
  <si>
    <t>Bond 1 (C=0,y=15%)</t>
  </si>
  <si>
    <t>Bond 2 (C=15%,y=6%)</t>
  </si>
  <si>
    <t>Bond 3 (C=3%,y=15%)</t>
  </si>
  <si>
    <t>Bond 4 (C=15%,y=15%)</t>
  </si>
  <si>
    <t>yield to marurity</t>
  </si>
  <si>
    <t>t x (t+1) x PV</t>
  </si>
  <si>
    <t>&lt;&lt;Sum of t x (t+1) x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</si>
</sst>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€]#,##0.00"/>
    <numFmt numFmtId="165" formatCode="&quot;$&quot;#,##0.00"/>
    <numFmt numFmtId="166" formatCode="[$£]#,##0.00"/>
    <numFmt numFmtId="167" formatCode="[$£]#,##0.000"/>
    <numFmt numFmtId="168" formatCode="0.0000%"/>
    <numFmt numFmtId="169" formatCode="0.000%"/>
    <numFmt numFmtId="170" formatCode="m/d/yy"/>
    <numFmt numFmtId="171" formatCode="m/d/yyyy"/>
  </numFmts>
  <fonts count="3" x14ac:knownFonts="1">
    <font>
      <sz val="10"/>
      <color rgb="FF000000"/>
      <name val="Arial"/>
    </font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/>
    </xf>
    <xf numFmtId="10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70" fontId="1" fillId="0" borderId="0" xfId="0" applyNumberFormat="1" applyFont="1" applyAlignment="1"/>
    <xf numFmtId="17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1" fontId="1" fillId="0" borderId="0" xfId="0" applyNumberFormat="1" applyFont="1" applyAlignment="1"/>
    <xf numFmtId="10" fontId="1" fillId="0" borderId="0" xfId="0" applyNumberFormat="1" applyFont="1" applyAlignment="1"/>
    <xf numFmtId="165" fontId="1" fillId="0" borderId="0" xfId="0" applyNumberFormat="1" applyFont="1"/>
    <xf numFmtId="10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/>
            </a:pPr>
            <a:r>
              <a:rPr lang="en-GB"/>
              <a:t>Price vs. ytm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'Section 4.3'!$B$4</c:f>
              <c:strCache>
                <c:ptCount val="1"/>
                <c:pt idx="0">
                  <c:v>Price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3366CC"/>
              </a:solidFill>
              <a:ln cmpd="sng">
                <a:solidFill>
                  <a:srgbClr val="3366CC"/>
                </a:solidFill>
              </a:ln>
            </c:spPr>
          </c:marker>
          <c:xVal>
            <c:numRef>
              <c:f>'Section 4.3'!$B$5:$B$45</c:f>
              <c:numCache>
                <c:formatCode>"$"#,##0.00</c:formatCode>
                <c:ptCount val="41"/>
                <c:pt idx="0">
                  <c:v>4000.0</c:v>
                </c:pt>
                <c:pt idx="1">
                  <c:v>3640.435126684778</c:v>
                </c:pt>
                <c:pt idx="2">
                  <c:v>3322.693739915884</c:v>
                </c:pt>
                <c:pt idx="3">
                  <c:v>3041.346230529883</c:v>
                </c:pt>
                <c:pt idx="4">
                  <c:v>2791.716444080352</c:v>
                </c:pt>
                <c:pt idx="5">
                  <c:v>2569.771944457088</c:v>
                </c:pt>
                <c:pt idx="6">
                  <c:v>2372.030894462884</c:v>
                </c:pt>
                <c:pt idx="7">
                  <c:v>2195.482951738582</c:v>
                </c:pt>
                <c:pt idx="8">
                  <c:v>2037.521998039869</c:v>
                </c:pt>
                <c:pt idx="9">
                  <c:v>1895.888869935885</c:v>
                </c:pt>
                <c:pt idx="10">
                  <c:v>1768.622551344142</c:v>
                </c:pt>
                <c:pt idx="11">
                  <c:v>1654.018532700493</c:v>
                </c:pt>
                <c:pt idx="12">
                  <c:v>1550.593246059577</c:v>
                </c:pt>
                <c:pt idx="13">
                  <c:v>1457.053656710101</c:v>
                </c:pt>
                <c:pt idx="14">
                  <c:v>1372.271235505176</c:v>
                </c:pt>
                <c:pt idx="15">
                  <c:v>1295.259656639553</c:v>
                </c:pt>
                <c:pt idx="16">
                  <c:v>1225.15566686255</c:v>
                </c:pt>
                <c:pt idx="17">
                  <c:v>1161.202657262707</c:v>
                </c:pt>
                <c:pt idx="18">
                  <c:v>1102.736540430217</c:v>
                </c:pt>
                <c:pt idx="19">
                  <c:v>1049.173596187182</c:v>
                </c:pt>
                <c:pt idx="20">
                  <c:v>999.9999999999999</c:v>
                </c:pt>
                <c:pt idx="21">
                  <c:v>954.762791175587</c:v>
                </c:pt>
                <c:pt idx="22">
                  <c:v>913.0620742653385</c:v>
                </c:pt>
                <c:pt idx="23">
                  <c:v>874.5442778202931</c:v>
                </c:pt>
                <c:pt idx="24">
                  <c:v>838.8963206466526</c:v>
                </c:pt>
                <c:pt idx="25">
                  <c:v>805.8405577467275</c:v>
                </c:pt>
                <c:pt idx="26">
                  <c:v>775.1303968200653</c:v>
                </c:pt>
                <c:pt idx="27">
                  <c:v>746.5464920659689</c:v>
                </c:pt>
                <c:pt idx="28">
                  <c:v>719.8934355109008</c:v>
                </c:pt>
                <c:pt idx="29">
                  <c:v>694.9968775513195</c:v>
                </c:pt>
                <c:pt idx="30">
                  <c:v>671.7010181646278</c:v>
                </c:pt>
                <c:pt idx="31">
                  <c:v>649.8664185593161</c:v>
                </c:pt>
                <c:pt idx="32">
                  <c:v>629.3680901301526</c:v>
                </c:pt>
                <c:pt idx="33">
                  <c:v>610.0938236410013</c:v>
                </c:pt>
                <c:pt idx="34">
                  <c:v>591.9427267331911</c:v>
                </c:pt>
                <c:pt idx="35">
                  <c:v>574.8239422836584</c:v>
                </c:pt>
                <c:pt idx="36">
                  <c:v>558.6555239262539</c:v>
                </c:pt>
                <c:pt idx="37">
                  <c:v>543.363448296316</c:v>
                </c:pt>
                <c:pt idx="38">
                  <c:v>528.8807463431253</c:v>
                </c:pt>
                <c:pt idx="39">
                  <c:v>515.1467384451236</c:v>
                </c:pt>
                <c:pt idx="40">
                  <c:v>502.1063601165435</c:v>
                </c:pt>
              </c:numCache>
            </c:numRef>
          </c:xVal>
          <c:yVal>
            <c:numRef>
              <c:f>'Section 4.3'!$A$5:$A$45</c:f>
              <c:numCache>
                <c:formatCode>0.00%</c:formatCode>
                <c:ptCount val="41"/>
                <c:pt idx="0">
                  <c:v>0.0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</c:v>
                </c:pt>
                <c:pt idx="28">
                  <c:v>0.14</c:v>
                </c:pt>
                <c:pt idx="29">
                  <c:v>0.145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</c:v>
                </c:pt>
                <c:pt idx="34">
                  <c:v>0.17</c:v>
                </c:pt>
                <c:pt idx="35">
                  <c:v>0.175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</c:v>
                </c:pt>
                <c:pt idx="40">
                  <c:v>0.2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9FA-4C84-9EDA-A9DF7B209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76112"/>
        <c:axId val="236767760"/>
      </c:scatterChart>
      <c:valAx>
        <c:axId val="2000761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ytm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36767760"/>
        <c:crosses val="autoZero"/>
        <c:crossBetween val="midCat"/>
      </c:valAx>
      <c:valAx>
        <c:axId val="2367677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Price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00076112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0"/>
            </a:pPr>
            <a:r>
              <a:rPr lang="en-GB"/>
              <a:t>CF and PV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'Section 4.6'!$B$5</c:f>
              <c:strCache>
                <c:ptCount val="1"/>
                <c:pt idx="0">
                  <c:v>CF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numRef>
              <c:f>'Section 4.6'!$A$6:$A$15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'Section 4.6'!$B$6:$B$15</c:f>
              <c:numCache>
                <c:formatCode>[$€]#,##0.00</c:formatCode>
                <c:ptCount val="10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1100.0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11-4D2A-9350-E8D3D609ECC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'Section 4.6'!$C$5</c:f>
              <c:strCache>
                <c:ptCount val="1"/>
                <c:pt idx="0">
                  <c:v>PV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numRef>
              <c:f>'Section 4.6'!$A$6:$A$15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</c:numCache>
            </c:numRef>
          </c:cat>
          <c:val>
            <c:numRef>
              <c:f>'Section 4.6'!$C$6:$C$15</c:f>
              <c:numCache>
                <c:formatCode>[$€]#,##0.00</c:formatCode>
                <c:ptCount val="10"/>
                <c:pt idx="0">
                  <c:v>92.59259259259258</c:v>
                </c:pt>
                <c:pt idx="1">
                  <c:v>85.73388203017832</c:v>
                </c:pt>
                <c:pt idx="2">
                  <c:v>79.38322410201695</c:v>
                </c:pt>
                <c:pt idx="3">
                  <c:v>73.50298527964533</c:v>
                </c:pt>
                <c:pt idx="4">
                  <c:v>68.0583197033753</c:v>
                </c:pt>
                <c:pt idx="5">
                  <c:v>63.01696268831046</c:v>
                </c:pt>
                <c:pt idx="6">
                  <c:v>58.34903952621338</c:v>
                </c:pt>
                <c:pt idx="7">
                  <c:v>54.02688845019757</c:v>
                </c:pt>
                <c:pt idx="8">
                  <c:v>50.0248967131459</c:v>
                </c:pt>
                <c:pt idx="9">
                  <c:v>509.5128368931526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11-4D2A-9350-E8D3D609ECCF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98208"/>
        <c:axId val="236802304"/>
      </c:barChart>
      <c:catAx>
        <c:axId val="2367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36802304"/>
        <c:crosses val="autoZero"/>
        <c:auto val="1"/>
        <c:lblAlgn val="ctr"/>
        <c:lblOffset val="100"/>
        <c:noMultiLvlLbl val="1"/>
      </c:catAx>
      <c:valAx>
        <c:axId val="2368023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3679820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GB"/>
              <a:t>Duration relationships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'Section 4.7'!$C$4</c:f>
              <c:strCache>
                <c:ptCount val="1"/>
                <c:pt idx="0">
                  <c:v>Bond 1 (C=0,y=15%)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'Section 4.7'!$B$5:$B$34</c:f>
              <c:numCache>
                <c:formatCode>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cat>
          <c:val>
            <c:numRef>
              <c:f>'Section 4.7'!$C$5:$C$34</c:f>
              <c:numCache>
                <c:formatCode>0.00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</c:v>
                </c:pt>
                <c:pt idx="28">
                  <c:v>29.0</c:v>
                </c:pt>
                <c:pt idx="29">
                  <c:v>30.0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D4-4C76-BCE9-3FD8DC298D6C}"/>
            </c:ext>
          </c:extLst>
        </c:ser>
        <c:ser>
          <c:idx val="1"/>
          <c:order val="1"/>
          <c:tx>
            <c:strRef>
              <c:f>'Section 4.7'!$D$4</c:f>
              <c:strCache>
                <c:ptCount val="1"/>
                <c:pt idx="0">
                  <c:v>Bond 2 (C=15%,y=6%)</c:v>
                </c:pt>
              </c:strCache>
            </c:strRef>
          </c:tx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'Section 4.7'!$B$5:$B$34</c:f>
              <c:numCache>
                <c:formatCode>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cat>
          <c:val>
            <c:numRef>
              <c:f>'Section 4.7'!$D$5:$D$34</c:f>
              <c:numCache>
                <c:formatCode>0.00</c:formatCode>
                <c:ptCount val="30"/>
                <c:pt idx="0">
                  <c:v>1.0</c:v>
                </c:pt>
                <c:pt idx="1">
                  <c:v>1.878533231474408</c:v>
                </c:pt>
                <c:pt idx="2">
                  <c:v>2.664252744426547</c:v>
                </c:pt>
                <c:pt idx="3">
                  <c:v>3.376861528890001</c:v>
                </c:pt>
                <c:pt idx="4">
                  <c:v>4.0303650102085</c:v>
                </c:pt>
                <c:pt idx="5">
                  <c:v>4.635001911439105</c:v>
                </c:pt>
                <c:pt idx="6">
                  <c:v>5.198440249323561</c:v>
                </c:pt>
                <c:pt idx="7">
                  <c:v>5.726545263032136</c:v>
                </c:pt>
                <c:pt idx="8">
                  <c:v>6.223887929499827</c:v>
                </c:pt>
                <c:pt idx="9">
                  <c:v>6.694090824600155</c:v>
                </c:pt>
                <c:pt idx="10">
                  <c:v>7.140068929248718</c:v>
                </c:pt>
                <c:pt idx="11">
                  <c:v>7.564200790850475</c:v>
                </c:pt>
                <c:pt idx="12">
                  <c:v>7.968452436306141</c:v>
                </c:pt>
                <c:pt idx="13">
                  <c:v>8.35446856329029</c:v>
                </c:pt>
                <c:pt idx="14">
                  <c:v>8.723640647038511</c:v>
                </c:pt>
                <c:pt idx="15">
                  <c:v>9.07715848719115</c:v>
                </c:pt>
                <c:pt idx="16">
                  <c:v>9.416049693768673</c:v>
                </c:pt>
                <c:pt idx="17">
                  <c:v>9.741210266913665</c:v>
                </c:pt>
                <c:pt idx="18">
                  <c:v>10.05342851635646</c:v>
                </c:pt>
                <c:pt idx="19">
                  <c:v>10.35340394216254</c:v>
                </c:pt>
                <c:pt idx="20">
                  <c:v>10.64176226269678</c:v>
                </c:pt>
                <c:pt idx="21">
                  <c:v>10.9190674675348</c:v>
                </c:pt>
                <c:pt idx="22">
                  <c:v>11.18583155215283</c:v>
                </c:pt>
                <c:pt idx="23">
                  <c:v>11.44252243099105</c:v>
                </c:pt>
                <c:pt idx="24">
                  <c:v>11.68957040794396</c:v>
                </c:pt>
                <c:pt idx="25">
                  <c:v>11.92737349620606</c:v>
                </c:pt>
                <c:pt idx="26">
                  <c:v>12.15630181418643</c:v>
                </c:pt>
                <c:pt idx="27">
                  <c:v>12.37670123494371</c:v>
                </c:pt>
                <c:pt idx="28">
                  <c:v>12.58889642905823</c:v>
                </c:pt>
                <c:pt idx="29">
                  <c:v>12.79319341202724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D4-4C76-BCE9-3FD8DC298D6C}"/>
            </c:ext>
          </c:extLst>
        </c:ser>
        <c:ser>
          <c:idx val="2"/>
          <c:order val="2"/>
          <c:tx>
            <c:strRef>
              <c:f>'Section 4.7'!$E$4</c:f>
              <c:strCache>
                <c:ptCount val="1"/>
                <c:pt idx="0">
                  <c:v>Bond 3 (C=3%,y=15%)</c:v>
                </c:pt>
              </c:strCache>
            </c:strRef>
          </c:tx>
          <c:spPr>
            <a:ln w="19050" cmpd="sng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'Section 4.7'!$B$5:$B$34</c:f>
              <c:numCache>
                <c:formatCode>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cat>
          <c:val>
            <c:numRef>
              <c:f>'Section 4.7'!$E$5:$E$34</c:f>
              <c:numCache>
                <c:formatCode>0.00</c:formatCode>
                <c:ptCount val="30"/>
                <c:pt idx="0">
                  <c:v>1.0</c:v>
                </c:pt>
                <c:pt idx="1">
                  <c:v>1.967590418036637</c:v>
                </c:pt>
                <c:pt idx="2">
                  <c:v>2.89689134421627</c:v>
                </c:pt>
                <c:pt idx="3">
                  <c:v>3.781937313079108</c:v>
                </c:pt>
                <c:pt idx="4">
                  <c:v>4.616883936827286</c:v>
                </c:pt>
                <c:pt idx="5">
                  <c:v>5.396241295287507</c:v>
                </c:pt>
                <c:pt idx="6">
                  <c:v>6.115119746568578</c:v>
                </c:pt>
                <c:pt idx="7">
                  <c:v>6.769469780261443</c:v>
                </c:pt>
                <c:pt idx="8">
                  <c:v>7.356295327377517</c:v>
                </c:pt>
                <c:pt idx="9">
                  <c:v>7.873820318584376</c:v>
                </c:pt>
                <c:pt idx="10">
                  <c:v>8.32159157785878</c:v>
                </c:pt>
                <c:pt idx="11">
                  <c:v>8.700507104903472</c:v>
                </c:pt>
                <c:pt idx="12">
                  <c:v>9.012766592760046</c:v>
                </c:pt>
                <c:pt idx="13">
                  <c:v>9.261749367699561</c:v>
                </c:pt>
                <c:pt idx="14">
                  <c:v>9.45183241177643</c:v>
                </c:pt>
                <c:pt idx="15">
                  <c:v>9.588166528780282</c:v>
                </c:pt>
                <c:pt idx="16">
                  <c:v>9.676431322151978</c:v>
                </c:pt>
                <c:pt idx="17">
                  <c:v>9.72258935914515</c:v>
                </c:pt>
                <c:pt idx="18">
                  <c:v>9.732657147347567</c:v>
                </c:pt>
                <c:pt idx="19">
                  <c:v>9.71250616617324</c:v>
                </c:pt>
                <c:pt idx="20">
                  <c:v>9.667702122015816</c:v>
                </c:pt>
                <c:pt idx="21">
                  <c:v>9.603385682853354</c:v>
                </c:pt>
                <c:pt idx="22">
                  <c:v>9.524193811493638</c:v>
                </c:pt>
                <c:pt idx="23">
                  <c:v>9.434217785129599</c:v>
                </c:pt>
                <c:pt idx="24">
                  <c:v>9.336992130710621</c:v>
                </c:pt>
                <c:pt idx="25">
                  <c:v>9.235507899308366</c:v>
                </c:pt>
                <c:pt idx="26">
                  <c:v>9.132243720308583</c:v>
                </c:pt>
                <c:pt idx="27">
                  <c:v>9.029208656892425</c:v>
                </c:pt>
                <c:pt idx="28">
                  <c:v>8.92799178533725</c:v>
                </c:pt>
                <c:pt idx="29">
                  <c:v>8.829814446456808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D4-4C76-BCE9-3FD8DC298D6C}"/>
            </c:ext>
          </c:extLst>
        </c:ser>
        <c:ser>
          <c:idx val="3"/>
          <c:order val="3"/>
          <c:tx>
            <c:strRef>
              <c:f>'Section 4.7'!$F$4</c:f>
              <c:strCache>
                <c:ptCount val="1"/>
                <c:pt idx="0">
                  <c:v>Bond 4 (C=15%,y=15%)</c:v>
                </c:pt>
              </c:strCache>
            </c:strRef>
          </c:tx>
          <c:spPr>
            <a:ln w="19050" cmpd="sng">
              <a:solidFill>
                <a:srgbClr val="109618"/>
              </a:solidFill>
            </a:ln>
          </c:spPr>
          <c:marker>
            <c:symbol val="none"/>
          </c:marker>
          <c:cat>
            <c:numRef>
              <c:f>'Section 4.7'!$B$5:$B$34</c:f>
              <c:numCache>
                <c:formatCode>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cat>
          <c:val>
            <c:numRef>
              <c:f>'Section 4.7'!$F$5:$F$34</c:f>
              <c:numCache>
                <c:formatCode>0.00</c:formatCode>
                <c:ptCount val="30"/>
                <c:pt idx="0">
                  <c:v>1.0</c:v>
                </c:pt>
                <c:pt idx="1">
                  <c:v>1.869565217391304</c:v>
                </c:pt>
                <c:pt idx="2">
                  <c:v>2.625708884688091</c:v>
                </c:pt>
                <c:pt idx="3">
                  <c:v>3.28322511712008</c:v>
                </c:pt>
                <c:pt idx="4">
                  <c:v>3.854978362713112</c:v>
                </c:pt>
                <c:pt idx="5">
                  <c:v>4.352155098011402</c:v>
                </c:pt>
                <c:pt idx="6">
                  <c:v>4.784482693922959</c:v>
                </c:pt>
                <c:pt idx="7">
                  <c:v>5.16041973384605</c:v>
                </c:pt>
                <c:pt idx="8">
                  <c:v>5.487321507692219</c:v>
                </c:pt>
                <c:pt idx="9">
                  <c:v>5.771583919732364</c:v>
                </c:pt>
                <c:pt idx="10">
                  <c:v>6.01876862585423</c:v>
                </c:pt>
                <c:pt idx="11">
                  <c:v>6.233711848568895</c:v>
                </c:pt>
                <c:pt idx="12">
                  <c:v>6.420618998755561</c:v>
                </c:pt>
                <c:pt idx="13">
                  <c:v>6.583146955439618</c:v>
                </c:pt>
                <c:pt idx="14">
                  <c:v>6.724475613425755</c:v>
                </c:pt>
                <c:pt idx="15">
                  <c:v>6.847370098631091</c:v>
                </c:pt>
                <c:pt idx="16">
                  <c:v>6.954234868374862</c:v>
                </c:pt>
                <c:pt idx="17">
                  <c:v>7.047160755108576</c:v>
                </c:pt>
                <c:pt idx="18">
                  <c:v>7.127965874007459</c:v>
                </c:pt>
                <c:pt idx="19">
                  <c:v>7.198231194789094</c:v>
                </c:pt>
                <c:pt idx="20">
                  <c:v>7.259331473729647</c:v>
                </c:pt>
                <c:pt idx="21">
                  <c:v>7.312462151069258</c:v>
                </c:pt>
                <c:pt idx="22">
                  <c:v>7.358662740060226</c:v>
                </c:pt>
                <c:pt idx="23">
                  <c:v>7.398837165269763</c:v>
                </c:pt>
                <c:pt idx="24">
                  <c:v>7.433771448060662</c:v>
                </c:pt>
                <c:pt idx="25">
                  <c:v>7.46414908527014</c:v>
                </c:pt>
                <c:pt idx="26">
                  <c:v>7.490564421974035</c:v>
                </c:pt>
                <c:pt idx="27">
                  <c:v>7.513534279977423</c:v>
                </c:pt>
                <c:pt idx="28">
                  <c:v>7.533508069545584</c:v>
                </c:pt>
                <c:pt idx="29">
                  <c:v>7.550876582213552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FD4-4C76-BCE9-3FD8DC298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7104"/>
        <c:axId val="235040160"/>
      </c:lineChart>
      <c:catAx>
        <c:axId val="2350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Maturity (years)</a:t>
                </a:r>
              </a:p>
            </c:rich>
          </c:tx>
          <c:layout/>
          <c:overlay val="0"/>
        </c:title>
        <c:numFmt formatCode="0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35040160"/>
        <c:crosses val="autoZero"/>
        <c:auto val="1"/>
        <c:lblAlgn val="ctr"/>
        <c:lblOffset val="100"/>
        <c:noMultiLvlLbl val="1"/>
      </c:catAx>
      <c:valAx>
        <c:axId val="23504016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Duration (years)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3503710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1000">
              <a:solidFill>
                <a:srgbClr val="222222"/>
              </a:solidFill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/>
            </a:pPr>
            <a:r>
              <a:rPr lang="en-GB"/>
              <a:t>Price vs. ytm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'Section 4.8'!$B$1</c:f>
              <c:strCache>
                <c:ptCount val="1"/>
                <c:pt idx="0">
                  <c:v>Price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'Section 4.8'!$A$2:$A$42</c:f>
              <c:numCache>
                <c:formatCode>0.00%</c:formatCode>
                <c:ptCount val="41"/>
                <c:pt idx="0">
                  <c:v>0.0</c:v>
                </c:pt>
                <c:pt idx="1">
                  <c:v>0.005</c:v>
                </c:pt>
                <c:pt idx="2">
                  <c:v>0.01</c:v>
                </c:pt>
                <c:pt idx="3">
                  <c:v>0.015</c:v>
                </c:pt>
                <c:pt idx="4">
                  <c:v>0.02</c:v>
                </c:pt>
                <c:pt idx="5">
                  <c:v>0.025</c:v>
                </c:pt>
                <c:pt idx="6">
                  <c:v>0.03</c:v>
                </c:pt>
                <c:pt idx="7">
                  <c:v>0.035</c:v>
                </c:pt>
                <c:pt idx="8">
                  <c:v>0.04</c:v>
                </c:pt>
                <c:pt idx="9">
                  <c:v>0.045</c:v>
                </c:pt>
                <c:pt idx="10">
                  <c:v>0.05</c:v>
                </c:pt>
                <c:pt idx="11">
                  <c:v>0.055</c:v>
                </c:pt>
                <c:pt idx="12">
                  <c:v>0.06</c:v>
                </c:pt>
                <c:pt idx="13">
                  <c:v>0.065</c:v>
                </c:pt>
                <c:pt idx="14">
                  <c:v>0.07</c:v>
                </c:pt>
                <c:pt idx="15">
                  <c:v>0.075</c:v>
                </c:pt>
                <c:pt idx="16">
                  <c:v>0.08</c:v>
                </c:pt>
                <c:pt idx="17">
                  <c:v>0.085</c:v>
                </c:pt>
                <c:pt idx="18">
                  <c:v>0.09</c:v>
                </c:pt>
                <c:pt idx="19">
                  <c:v>0.095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</c:v>
                </c:pt>
                <c:pt idx="28">
                  <c:v>0.14</c:v>
                </c:pt>
                <c:pt idx="29">
                  <c:v>0.145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</c:v>
                </c:pt>
                <c:pt idx="34">
                  <c:v>0.17</c:v>
                </c:pt>
                <c:pt idx="35">
                  <c:v>0.175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</c:v>
                </c:pt>
                <c:pt idx="40">
                  <c:v>0.2</c:v>
                </c:pt>
              </c:numCache>
            </c:numRef>
          </c:cat>
          <c:val>
            <c:numRef>
              <c:f>'Section 4.8'!$B$2:$B$42</c:f>
              <c:numCache>
                <c:formatCode>"$"#,##0.00</c:formatCode>
                <c:ptCount val="41"/>
                <c:pt idx="0">
                  <c:v>400.0</c:v>
                </c:pt>
                <c:pt idx="1">
                  <c:v>364.0435126684779</c:v>
                </c:pt>
                <c:pt idx="2">
                  <c:v>332.2693739915884</c:v>
                </c:pt>
                <c:pt idx="3">
                  <c:v>304.1346230529883</c:v>
                </c:pt>
                <c:pt idx="4">
                  <c:v>279.1716444080351</c:v>
                </c:pt>
                <c:pt idx="5">
                  <c:v>256.9771944457087</c:v>
                </c:pt>
                <c:pt idx="6">
                  <c:v>237.2030894462884</c:v>
                </c:pt>
                <c:pt idx="7">
                  <c:v>219.5482951738581</c:v>
                </c:pt>
                <c:pt idx="8">
                  <c:v>203.752199803987</c:v>
                </c:pt>
                <c:pt idx="9">
                  <c:v>189.5888869935885</c:v>
                </c:pt>
                <c:pt idx="10">
                  <c:v>176.8622551344142</c:v>
                </c:pt>
                <c:pt idx="11">
                  <c:v>165.4018532700493</c:v>
                </c:pt>
                <c:pt idx="12">
                  <c:v>155.0593246059577</c:v>
                </c:pt>
                <c:pt idx="13">
                  <c:v>145.7053656710101</c:v>
                </c:pt>
                <c:pt idx="14">
                  <c:v>137.2271235505176</c:v>
                </c:pt>
                <c:pt idx="15">
                  <c:v>129.5259656639554</c:v>
                </c:pt>
                <c:pt idx="16">
                  <c:v>122.515566686255</c:v>
                </c:pt>
                <c:pt idx="17">
                  <c:v>116.1202657262707</c:v>
                </c:pt>
                <c:pt idx="18">
                  <c:v>110.2736540430217</c:v>
                </c:pt>
                <c:pt idx="19">
                  <c:v>104.9173596187182</c:v>
                </c:pt>
                <c:pt idx="20">
                  <c:v>99.99999999999998</c:v>
                </c:pt>
                <c:pt idx="21">
                  <c:v>95.47627911755869</c:v>
                </c:pt>
                <c:pt idx="22">
                  <c:v>91.30620742653386</c:v>
                </c:pt>
                <c:pt idx="23">
                  <c:v>87.45442778202931</c:v>
                </c:pt>
                <c:pt idx="24">
                  <c:v>83.88963206466525</c:v>
                </c:pt>
                <c:pt idx="25">
                  <c:v>80.58405577467274</c:v>
                </c:pt>
                <c:pt idx="26">
                  <c:v>77.51303968200652</c:v>
                </c:pt>
                <c:pt idx="27">
                  <c:v>74.6546492065969</c:v>
                </c:pt>
                <c:pt idx="28">
                  <c:v>71.98934355109008</c:v>
                </c:pt>
                <c:pt idx="29">
                  <c:v>69.49968775513195</c:v>
                </c:pt>
                <c:pt idx="30">
                  <c:v>67.17010181646279</c:v>
                </c:pt>
                <c:pt idx="31">
                  <c:v>64.98664185593161</c:v>
                </c:pt>
                <c:pt idx="32">
                  <c:v>62.93680901301525</c:v>
                </c:pt>
                <c:pt idx="33">
                  <c:v>61.00938236410014</c:v>
                </c:pt>
                <c:pt idx="34">
                  <c:v>59.19427267331911</c:v>
                </c:pt>
                <c:pt idx="35">
                  <c:v>57.48239422836585</c:v>
                </c:pt>
                <c:pt idx="36">
                  <c:v>55.8655523926254</c:v>
                </c:pt>
                <c:pt idx="37">
                  <c:v>54.3363448296316</c:v>
                </c:pt>
                <c:pt idx="38">
                  <c:v>52.88807463431254</c:v>
                </c:pt>
                <c:pt idx="39">
                  <c:v>51.51467384451236</c:v>
                </c:pt>
                <c:pt idx="40">
                  <c:v>50.21063601165434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DD9-411C-9A2B-C9DBCBB40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107776"/>
        <c:axId val="200111808"/>
      </c:lineChart>
      <c:catAx>
        <c:axId val="2001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ytm</a:t>
                </a:r>
              </a:p>
            </c:rich>
          </c:tx>
          <c:layout/>
          <c:overlay val="0"/>
        </c:title>
        <c:numFmt formatCode="0.00%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00111808"/>
        <c:crosses val="autoZero"/>
        <c:auto val="1"/>
        <c:lblAlgn val="ctr"/>
        <c:lblOffset val="100"/>
        <c:noMultiLvlLbl val="1"/>
      </c:catAx>
      <c:valAx>
        <c:axId val="2001118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GB"/>
                  <a:t>Price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20010777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3</xdr:row>
      <xdr:rowOff>161925</xdr:rowOff>
    </xdr:from>
    <xdr:to>
      <xdr:col>8</xdr:col>
      <xdr:colOff>371475</xdr:colOff>
      <xdr:row>21</xdr:row>
      <xdr:rowOff>95250</xdr:rowOff>
    </xdr:to>
    <xdr:graphicFrame macro="">
      <xdr:nvGraphicFramePr>
        <xdr:cNvPr id="2" name="Chart 1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76200</xdr:rowOff>
    </xdr:from>
    <xdr:to>
      <xdr:col>11</xdr:col>
      <xdr:colOff>38100</xdr:colOff>
      <xdr:row>20</xdr:row>
      <xdr:rowOff>9525</xdr:rowOff>
    </xdr:to>
    <xdr:graphicFrame macro="">
      <xdr:nvGraphicFramePr>
        <xdr:cNvPr id="2" name="Chart 1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1028700</xdr:colOff>
      <xdr:row>3</xdr:row>
      <xdr:rowOff>123824</xdr:rowOff>
    </xdr:from>
    <xdr:to>
      <xdr:col>13</xdr:col>
      <xdr:colOff>254000</xdr:colOff>
      <xdr:row>28</xdr:row>
      <xdr:rowOff>165099</xdr:rowOff>
    </xdr:to>
    <xdr:graphicFrame macro="">
      <xdr:nvGraphicFramePr>
        <xdr:cNvPr id="2" name="Chart 1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190500</xdr:rowOff>
    </xdr:from>
    <xdr:to>
      <xdr:col>8</xdr:col>
      <xdr:colOff>381000</xdr:colOff>
      <xdr:row>18</xdr:row>
      <xdr:rowOff>123825</xdr:rowOff>
    </xdr:to>
    <xdr:graphicFrame macro="">
      <xdr:nvGraphicFramePr>
        <xdr:cNvPr id="2" name="Chart 1" title="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123825</xdr:colOff>
      <xdr:row>6</xdr:row>
      <xdr:rowOff>15875</xdr:rowOff>
    </xdr:from>
    <xdr:to>
      <xdr:col>4</xdr:col>
      <xdr:colOff>88900</xdr:colOff>
      <xdr:row>10</xdr:row>
      <xdr:rowOff>63500</xdr:rowOff>
    </xdr:to>
    <xdr:grpSp>
      <xdr:nvGrpSpPr>
        <xdr:cNvPr id="3" name="Shape 2" title="Drawing"/>
        <xdr:cNvGrpSpPr/>
      </xdr:nvGrpSpPr>
      <xdr:grpSpPr>
        <a:xfrm>
          <a:off x="3438525" y="1158875"/>
          <a:ext cx="1069975" cy="809625"/>
          <a:chOff x="1381125" y="2124075"/>
          <a:chExt cx="3448200" cy="3257400"/>
        </a:xfrm>
      </xdr:grpSpPr>
      <xdr:cxnSp macro="">
        <xdr:nvCxnSpPr>
          <xdr:cNvPr id="4" name="Shape 3"/>
          <xdr:cNvCxnSpPr/>
        </xdr:nvCxnSpPr>
        <xdr:spPr>
          <a:xfrm>
            <a:off x="1381125" y="2124075"/>
            <a:ext cx="3448200" cy="3257400"/>
          </a:xfrm>
          <a:prstGeom prst="straightConnector1">
            <a:avLst/>
          </a:prstGeom>
          <a:noFill/>
          <a:ln w="9525" cap="flat" cmpd="sng">
            <a:solidFill>
              <a:srgbClr val="FF0000"/>
            </a:solidFill>
            <a:prstDash val="solid"/>
            <a:round/>
            <a:headEnd type="none" w="lg" len="lg"/>
            <a:tailEnd type="none" w="lg" len="lg"/>
          </a:ln>
        </xdr:spPr>
      </xdr:cxnSp>
    </xdr:grp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laws/Downloads/Activity%204.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laws/Downloads/Example%20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laws/Downloads/Section%204.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laws/Downloads/Section%204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Price</v>
          </cell>
        </row>
        <row r="5">
          <cell r="A5">
            <v>0</v>
          </cell>
          <cell r="B5">
            <v>4000</v>
          </cell>
        </row>
        <row r="6">
          <cell r="A6">
            <v>5.0000000000000001E-3</v>
          </cell>
          <cell r="B6">
            <v>3640.4351266847789</v>
          </cell>
        </row>
        <row r="7">
          <cell r="A7">
            <v>0.01</v>
          </cell>
          <cell r="B7">
            <v>3322.6937399158842</v>
          </cell>
        </row>
        <row r="8">
          <cell r="A8">
            <v>1.4999999999999999E-2</v>
          </cell>
          <cell r="B8">
            <v>3041.3462305298831</v>
          </cell>
        </row>
        <row r="9">
          <cell r="A9">
            <v>0.02</v>
          </cell>
          <cell r="B9">
            <v>2791.7164440803517</v>
          </cell>
        </row>
        <row r="10">
          <cell r="A10">
            <v>2.5000000000000001E-2</v>
          </cell>
          <cell r="B10">
            <v>2569.7719444570876</v>
          </cell>
        </row>
        <row r="11">
          <cell r="A11">
            <v>3.0000000000000002E-2</v>
          </cell>
          <cell r="B11">
            <v>2372.0308944628841</v>
          </cell>
        </row>
        <row r="12">
          <cell r="A12">
            <v>3.5000000000000003E-2</v>
          </cell>
          <cell r="B12">
            <v>2195.4829517385815</v>
          </cell>
        </row>
        <row r="13">
          <cell r="A13">
            <v>0.04</v>
          </cell>
          <cell r="B13">
            <v>2037.5219980398695</v>
          </cell>
        </row>
        <row r="14">
          <cell r="A14">
            <v>4.4999999999999998E-2</v>
          </cell>
          <cell r="B14">
            <v>1895.8888699358854</v>
          </cell>
        </row>
        <row r="15">
          <cell r="A15">
            <v>4.9999999999999996E-2</v>
          </cell>
          <cell r="B15">
            <v>1768.6225513441418</v>
          </cell>
        </row>
        <row r="16">
          <cell r="A16">
            <v>5.4999999999999993E-2</v>
          </cell>
          <cell r="B16">
            <v>1654.0185327004926</v>
          </cell>
        </row>
        <row r="17">
          <cell r="A17">
            <v>5.9999999999999991E-2</v>
          </cell>
          <cell r="B17">
            <v>1550.5932460595775</v>
          </cell>
        </row>
        <row r="18">
          <cell r="A18">
            <v>6.4999999999999988E-2</v>
          </cell>
          <cell r="B18">
            <v>1457.053656710101</v>
          </cell>
        </row>
        <row r="19">
          <cell r="A19">
            <v>6.9999999999999993E-2</v>
          </cell>
          <cell r="B19">
            <v>1372.2712355051758</v>
          </cell>
        </row>
        <row r="20">
          <cell r="A20">
            <v>7.4999999999999997E-2</v>
          </cell>
          <cell r="B20">
            <v>1295.2596566395534</v>
          </cell>
        </row>
        <row r="21">
          <cell r="A21">
            <v>0.08</v>
          </cell>
          <cell r="B21">
            <v>1225.1556668625497</v>
          </cell>
        </row>
        <row r="22">
          <cell r="A22">
            <v>8.5000000000000006E-2</v>
          </cell>
          <cell r="B22">
            <v>1161.2026572627071</v>
          </cell>
        </row>
        <row r="23">
          <cell r="A23">
            <v>9.0000000000000011E-2</v>
          </cell>
          <cell r="B23">
            <v>1102.7365404302175</v>
          </cell>
        </row>
        <row r="24">
          <cell r="A24">
            <v>9.5000000000000015E-2</v>
          </cell>
          <cell r="B24">
            <v>1049.1735961871818</v>
          </cell>
        </row>
        <row r="25">
          <cell r="A25">
            <v>0.10000000000000002</v>
          </cell>
          <cell r="B25">
            <v>999.99999999999989</v>
          </cell>
        </row>
        <row r="26">
          <cell r="A26">
            <v>0.10500000000000002</v>
          </cell>
          <cell r="B26">
            <v>954.76279117558704</v>
          </cell>
        </row>
        <row r="27">
          <cell r="A27">
            <v>0.11000000000000003</v>
          </cell>
          <cell r="B27">
            <v>913.06207426533854</v>
          </cell>
        </row>
        <row r="28">
          <cell r="A28">
            <v>0.11500000000000003</v>
          </cell>
          <cell r="B28">
            <v>874.54427782029313</v>
          </cell>
        </row>
        <row r="29">
          <cell r="A29">
            <v>0.12000000000000004</v>
          </cell>
          <cell r="B29">
            <v>838.89632064665261</v>
          </cell>
        </row>
        <row r="30">
          <cell r="A30">
            <v>0.12500000000000003</v>
          </cell>
          <cell r="B30">
            <v>805.84055774672754</v>
          </cell>
        </row>
        <row r="31">
          <cell r="A31">
            <v>0.13000000000000003</v>
          </cell>
          <cell r="B31">
            <v>775.13039682006536</v>
          </cell>
        </row>
        <row r="32">
          <cell r="A32">
            <v>0.13500000000000004</v>
          </cell>
          <cell r="B32">
            <v>746.54649206596889</v>
          </cell>
        </row>
        <row r="33">
          <cell r="A33">
            <v>0.14000000000000004</v>
          </cell>
          <cell r="B33">
            <v>719.89343551090087</v>
          </cell>
        </row>
        <row r="34">
          <cell r="A34">
            <v>0.14500000000000005</v>
          </cell>
          <cell r="B34">
            <v>694.99687755131959</v>
          </cell>
        </row>
        <row r="35">
          <cell r="A35">
            <v>0.15000000000000005</v>
          </cell>
          <cell r="B35">
            <v>671.70101816462784</v>
          </cell>
        </row>
        <row r="36">
          <cell r="A36">
            <v>0.15500000000000005</v>
          </cell>
          <cell r="B36">
            <v>649.86641855931612</v>
          </cell>
        </row>
        <row r="37">
          <cell r="A37">
            <v>0.16000000000000006</v>
          </cell>
          <cell r="B37">
            <v>629.36809013015261</v>
          </cell>
        </row>
        <row r="38">
          <cell r="A38">
            <v>0.16500000000000006</v>
          </cell>
          <cell r="B38">
            <v>610.09382364100134</v>
          </cell>
        </row>
        <row r="39">
          <cell r="A39">
            <v>0.17000000000000007</v>
          </cell>
          <cell r="B39">
            <v>591.94272673319108</v>
          </cell>
        </row>
        <row r="40">
          <cell r="A40">
            <v>0.17500000000000007</v>
          </cell>
          <cell r="B40">
            <v>574.82394228365843</v>
          </cell>
        </row>
        <row r="41">
          <cell r="A41">
            <v>0.18000000000000008</v>
          </cell>
          <cell r="B41">
            <v>558.65552392625386</v>
          </cell>
        </row>
        <row r="42">
          <cell r="A42">
            <v>0.18500000000000008</v>
          </cell>
          <cell r="B42">
            <v>543.36344829631594</v>
          </cell>
        </row>
        <row r="43">
          <cell r="A43">
            <v>0.19000000000000009</v>
          </cell>
          <cell r="B43">
            <v>528.88074634312534</v>
          </cell>
        </row>
        <row r="44">
          <cell r="A44">
            <v>0.19500000000000009</v>
          </cell>
          <cell r="B44">
            <v>515.14673844512356</v>
          </cell>
        </row>
        <row r="45">
          <cell r="A45">
            <v>0.20000000000000009</v>
          </cell>
          <cell r="B45">
            <v>502.1063601165435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CF</v>
          </cell>
          <cell r="C5" t="str">
            <v>PV</v>
          </cell>
        </row>
        <row r="6">
          <cell r="A6">
            <v>1</v>
          </cell>
          <cell r="B6">
            <v>100</v>
          </cell>
          <cell r="C6">
            <v>92.592592592592581</v>
          </cell>
        </row>
        <row r="7">
          <cell r="A7">
            <v>2</v>
          </cell>
          <cell r="B7">
            <v>100</v>
          </cell>
          <cell r="C7">
            <v>85.733882030178322</v>
          </cell>
        </row>
        <row r="8">
          <cell r="A8">
            <v>3</v>
          </cell>
          <cell r="B8">
            <v>100</v>
          </cell>
          <cell r="C8">
            <v>79.383224102016953</v>
          </cell>
        </row>
        <row r="9">
          <cell r="A9">
            <v>4</v>
          </cell>
          <cell r="B9">
            <v>100</v>
          </cell>
          <cell r="C9">
            <v>73.50298527964533</v>
          </cell>
        </row>
        <row r="10">
          <cell r="A10">
            <v>5</v>
          </cell>
          <cell r="B10">
            <v>100</v>
          </cell>
          <cell r="C10">
            <v>68.058319703375304</v>
          </cell>
        </row>
        <row r="11">
          <cell r="A11">
            <v>6</v>
          </cell>
          <cell r="B11">
            <v>100</v>
          </cell>
          <cell r="C11">
            <v>63.016962688310457</v>
          </cell>
        </row>
        <row r="12">
          <cell r="A12">
            <v>7</v>
          </cell>
          <cell r="B12">
            <v>100</v>
          </cell>
          <cell r="C12">
            <v>58.349039526213382</v>
          </cell>
        </row>
        <row r="13">
          <cell r="A13">
            <v>8</v>
          </cell>
          <cell r="B13">
            <v>100</v>
          </cell>
          <cell r="C13">
            <v>54.026888450197575</v>
          </cell>
        </row>
        <row r="14">
          <cell r="A14">
            <v>9</v>
          </cell>
          <cell r="B14">
            <v>100</v>
          </cell>
          <cell r="C14">
            <v>50.0248967131459</v>
          </cell>
        </row>
        <row r="15">
          <cell r="A15">
            <v>10</v>
          </cell>
          <cell r="B15">
            <v>1100</v>
          </cell>
          <cell r="C15">
            <v>509.51283689315267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C4" t="str">
            <v>Bond 1 (C=0,y=15%)</v>
          </cell>
          <cell r="D4" t="str">
            <v>Bond 2 (C=15%,y=6%)</v>
          </cell>
          <cell r="E4" t="str">
            <v>Bond 3 (C=3%,y=15%)</v>
          </cell>
          <cell r="F4" t="str">
            <v>Bond 4 (C=15%,y=15%)</v>
          </cell>
        </row>
        <row r="5">
          <cell r="B5">
            <v>1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</row>
        <row r="6">
          <cell r="B6">
            <v>2</v>
          </cell>
          <cell r="C6">
            <v>2</v>
          </cell>
          <cell r="D6">
            <v>1.8785332314744079</v>
          </cell>
          <cell r="E6">
            <v>1.967590418036637</v>
          </cell>
          <cell r="F6">
            <v>1.8695652173913044</v>
          </cell>
        </row>
        <row r="7">
          <cell r="B7">
            <v>3</v>
          </cell>
          <cell r="C7">
            <v>3</v>
          </cell>
          <cell r="D7">
            <v>2.6642527444265469</v>
          </cell>
          <cell r="E7">
            <v>2.8968913442162703</v>
          </cell>
          <cell r="F7">
            <v>2.6257088846880907</v>
          </cell>
        </row>
        <row r="8">
          <cell r="B8">
            <v>4</v>
          </cell>
          <cell r="C8">
            <v>4</v>
          </cell>
          <cell r="D8">
            <v>3.3768615288900006</v>
          </cell>
          <cell r="E8">
            <v>3.7819373130791085</v>
          </cell>
          <cell r="F8">
            <v>3.2832251171200793</v>
          </cell>
        </row>
        <row r="9">
          <cell r="B9">
            <v>5</v>
          </cell>
          <cell r="C9">
            <v>5</v>
          </cell>
          <cell r="D9">
            <v>4.0303650102084996</v>
          </cell>
          <cell r="E9">
            <v>4.6168839368272865</v>
          </cell>
          <cell r="F9">
            <v>3.8549783627131124</v>
          </cell>
        </row>
        <row r="10">
          <cell r="B10">
            <v>6</v>
          </cell>
          <cell r="C10">
            <v>6</v>
          </cell>
          <cell r="D10">
            <v>4.6350019114391054</v>
          </cell>
          <cell r="E10">
            <v>5.3962412952875081</v>
          </cell>
          <cell r="F10">
            <v>4.3521550980114023</v>
          </cell>
        </row>
        <row r="11">
          <cell r="B11">
            <v>7</v>
          </cell>
          <cell r="C11">
            <v>7</v>
          </cell>
          <cell r="D11">
            <v>5.1984402493235615</v>
          </cell>
          <cell r="E11">
            <v>6.1151197465685776</v>
          </cell>
          <cell r="F11">
            <v>4.7844826939229588</v>
          </cell>
        </row>
        <row r="12">
          <cell r="B12">
            <v>8</v>
          </cell>
          <cell r="C12">
            <v>8</v>
          </cell>
          <cell r="D12">
            <v>5.7265452630321363</v>
          </cell>
          <cell r="E12">
            <v>6.7694697802614439</v>
          </cell>
          <cell r="F12">
            <v>5.1604197338460498</v>
          </cell>
        </row>
        <row r="13">
          <cell r="B13">
            <v>9</v>
          </cell>
          <cell r="C13">
            <v>9</v>
          </cell>
          <cell r="D13">
            <v>6.2238879294998268</v>
          </cell>
          <cell r="E13">
            <v>7.3562953273775173</v>
          </cell>
          <cell r="F13">
            <v>5.4873215076922186</v>
          </cell>
        </row>
        <row r="14">
          <cell r="B14">
            <v>10</v>
          </cell>
          <cell r="C14">
            <v>10</v>
          </cell>
          <cell r="D14">
            <v>6.6940908246001554</v>
          </cell>
          <cell r="E14">
            <v>7.8738203185843769</v>
          </cell>
          <cell r="F14">
            <v>5.7715839197323646</v>
          </cell>
        </row>
        <row r="15">
          <cell r="B15">
            <v>11</v>
          </cell>
          <cell r="C15">
            <v>11.000000000000002</v>
          </cell>
          <cell r="D15">
            <v>7.1400689292487183</v>
          </cell>
          <cell r="E15">
            <v>8.3215915778587792</v>
          </cell>
          <cell r="F15">
            <v>6.0187686258542294</v>
          </cell>
        </row>
        <row r="16">
          <cell r="B16">
            <v>12</v>
          </cell>
          <cell r="C16">
            <v>12</v>
          </cell>
          <cell r="D16">
            <v>7.5642007908504754</v>
          </cell>
          <cell r="E16">
            <v>8.7005071049034726</v>
          </cell>
          <cell r="F16">
            <v>6.2337118485688947</v>
          </cell>
        </row>
        <row r="17">
          <cell r="B17">
            <v>13</v>
          </cell>
          <cell r="C17">
            <v>13</v>
          </cell>
          <cell r="D17">
            <v>7.9684524363061406</v>
          </cell>
          <cell r="E17">
            <v>9.0127665927600464</v>
          </cell>
          <cell r="F17">
            <v>6.4206189987555611</v>
          </cell>
        </row>
        <row r="18">
          <cell r="B18">
            <v>14</v>
          </cell>
          <cell r="C18">
            <v>14</v>
          </cell>
          <cell r="D18">
            <v>8.3544685632902898</v>
          </cell>
          <cell r="E18">
            <v>9.2617493676995615</v>
          </cell>
          <cell r="F18">
            <v>6.5831469554396183</v>
          </cell>
        </row>
        <row r="19">
          <cell r="B19">
            <v>15</v>
          </cell>
          <cell r="C19">
            <v>15</v>
          </cell>
          <cell r="D19">
            <v>8.7236406470385113</v>
          </cell>
          <cell r="E19">
            <v>9.4518324117764312</v>
          </cell>
          <cell r="F19">
            <v>6.7244756134257555</v>
          </cell>
        </row>
        <row r="20">
          <cell r="B20">
            <v>16</v>
          </cell>
          <cell r="C20">
            <v>16</v>
          </cell>
          <cell r="D20">
            <v>9.0771584871911504</v>
          </cell>
          <cell r="E20">
            <v>9.5881665287802829</v>
          </cell>
          <cell r="F20">
            <v>6.8473700986310915</v>
          </cell>
        </row>
        <row r="21">
          <cell r="B21">
            <v>17</v>
          </cell>
          <cell r="C21">
            <v>17</v>
          </cell>
          <cell r="D21">
            <v>9.4160496937686737</v>
          </cell>
          <cell r="E21">
            <v>9.6764313221519789</v>
          </cell>
          <cell r="F21">
            <v>6.9542348683748623</v>
          </cell>
        </row>
        <row r="22">
          <cell r="B22">
            <v>18</v>
          </cell>
          <cell r="C22">
            <v>18</v>
          </cell>
          <cell r="D22">
            <v>9.7412102669136651</v>
          </cell>
          <cell r="E22">
            <v>9.722589359145152</v>
          </cell>
          <cell r="F22">
            <v>7.0471607551085764</v>
          </cell>
        </row>
        <row r="23">
          <cell r="B23">
            <v>19</v>
          </cell>
          <cell r="C23">
            <v>19</v>
          </cell>
          <cell r="D23">
            <v>10.053428516356462</v>
          </cell>
          <cell r="E23">
            <v>9.7326571473475667</v>
          </cell>
          <cell r="F23">
            <v>7.127965874007459</v>
          </cell>
        </row>
        <row r="24">
          <cell r="B24">
            <v>20</v>
          </cell>
          <cell r="C24">
            <v>20</v>
          </cell>
          <cell r="D24">
            <v>10.353403942162537</v>
          </cell>
          <cell r="E24">
            <v>9.7125061661732417</v>
          </cell>
          <cell r="F24">
            <v>7.1982311947890949</v>
          </cell>
        </row>
        <row r="25">
          <cell r="B25">
            <v>21</v>
          </cell>
          <cell r="C25">
            <v>21</v>
          </cell>
          <cell r="D25">
            <v>10.641762262696783</v>
          </cell>
          <cell r="E25">
            <v>9.6677021220158164</v>
          </cell>
          <cell r="F25">
            <v>7.2593314737296479</v>
          </cell>
        </row>
        <row r="26">
          <cell r="B26">
            <v>22</v>
          </cell>
          <cell r="C26">
            <v>22</v>
          </cell>
          <cell r="D26">
            <v>10.919067467534804</v>
          </cell>
          <cell r="E26">
            <v>9.6033856828533537</v>
          </cell>
          <cell r="F26">
            <v>7.3124621510692585</v>
          </cell>
        </row>
        <row r="27">
          <cell r="B27">
            <v>23</v>
          </cell>
          <cell r="C27">
            <v>23</v>
          </cell>
          <cell r="D27">
            <v>11.185831552152832</v>
          </cell>
          <cell r="E27">
            <v>9.5241938114936389</v>
          </cell>
          <cell r="F27">
            <v>7.3586627400602262</v>
          </cell>
        </row>
        <row r="28">
          <cell r="B28">
            <v>24</v>
          </cell>
          <cell r="C28">
            <v>24</v>
          </cell>
          <cell r="D28">
            <v>11.442522430991048</v>
          </cell>
          <cell r="E28">
            <v>9.434217785129599</v>
          </cell>
          <cell r="F28">
            <v>7.3988371652697627</v>
          </cell>
        </row>
        <row r="29">
          <cell r="B29">
            <v>25</v>
          </cell>
          <cell r="C29">
            <v>25</v>
          </cell>
          <cell r="D29">
            <v>11.689570407943961</v>
          </cell>
          <cell r="E29">
            <v>9.3369921307106214</v>
          </cell>
          <cell r="F29">
            <v>7.4337714480606625</v>
          </cell>
        </row>
        <row r="30">
          <cell r="B30">
            <v>26</v>
          </cell>
          <cell r="C30">
            <v>26</v>
          </cell>
          <cell r="D30">
            <v>11.927373496206057</v>
          </cell>
          <cell r="E30">
            <v>9.2355078993083666</v>
          </cell>
          <cell r="F30">
            <v>7.4641490852701411</v>
          </cell>
        </row>
        <row r="31">
          <cell r="B31">
            <v>27</v>
          </cell>
          <cell r="C31">
            <v>27</v>
          </cell>
          <cell r="D31">
            <v>12.156301814186433</v>
          </cell>
          <cell r="E31">
            <v>9.1322437203085833</v>
          </cell>
          <cell r="F31">
            <v>7.4905644219740353</v>
          </cell>
        </row>
        <row r="32">
          <cell r="B32">
            <v>28</v>
          </cell>
          <cell r="C32">
            <v>27.999999999999996</v>
          </cell>
          <cell r="D32">
            <v>12.37670123494371</v>
          </cell>
          <cell r="E32">
            <v>9.0292086568924255</v>
          </cell>
          <cell r="F32">
            <v>7.5135342799774225</v>
          </cell>
        </row>
        <row r="33">
          <cell r="B33">
            <v>29</v>
          </cell>
          <cell r="C33">
            <v>29</v>
          </cell>
          <cell r="D33">
            <v>12.588896429058234</v>
          </cell>
          <cell r="E33">
            <v>8.9279917853372499</v>
          </cell>
          <cell r="F33">
            <v>7.5335080695455838</v>
          </cell>
        </row>
        <row r="34">
          <cell r="B34">
            <v>30</v>
          </cell>
          <cell r="C34">
            <v>30.000000000000004</v>
          </cell>
          <cell r="D34">
            <v>12.793193412027243</v>
          </cell>
          <cell r="E34">
            <v>8.8298144464568082</v>
          </cell>
          <cell r="F34">
            <v>7.5508765822135517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Price</v>
          </cell>
        </row>
        <row r="2">
          <cell r="A2">
            <v>0</v>
          </cell>
          <cell r="B2">
            <v>400</v>
          </cell>
        </row>
        <row r="3">
          <cell r="A3">
            <v>5.0000000000000001E-3</v>
          </cell>
          <cell r="B3">
            <v>364.04351266847789</v>
          </cell>
        </row>
        <row r="4">
          <cell r="A4">
            <v>0.01</v>
          </cell>
          <cell r="B4">
            <v>332.2693739915884</v>
          </cell>
        </row>
        <row r="5">
          <cell r="A5">
            <v>1.4999999999999999E-2</v>
          </cell>
          <cell r="B5">
            <v>304.13462305298827</v>
          </cell>
        </row>
        <row r="6">
          <cell r="A6">
            <v>0.02</v>
          </cell>
          <cell r="B6">
            <v>279.17164440803515</v>
          </cell>
        </row>
        <row r="7">
          <cell r="A7">
            <v>2.5000000000000001E-2</v>
          </cell>
          <cell r="B7">
            <v>256.97719444570873</v>
          </cell>
        </row>
        <row r="8">
          <cell r="A8">
            <v>3.0000000000000002E-2</v>
          </cell>
          <cell r="B8">
            <v>237.2030894462884</v>
          </cell>
        </row>
        <row r="9">
          <cell r="A9">
            <v>3.5000000000000003E-2</v>
          </cell>
          <cell r="B9">
            <v>219.54829517385812</v>
          </cell>
        </row>
        <row r="10">
          <cell r="A10">
            <v>0.04</v>
          </cell>
          <cell r="B10">
            <v>203.75219980398694</v>
          </cell>
        </row>
        <row r="11">
          <cell r="A11">
            <v>4.4999999999999998E-2</v>
          </cell>
          <cell r="B11">
            <v>189.58888699358855</v>
          </cell>
        </row>
        <row r="12">
          <cell r="A12">
            <v>4.9999999999999996E-2</v>
          </cell>
          <cell r="B12">
            <v>176.86225513441417</v>
          </cell>
        </row>
        <row r="13">
          <cell r="A13">
            <v>5.4999999999999993E-2</v>
          </cell>
          <cell r="B13">
            <v>165.40185327004929</v>
          </cell>
        </row>
        <row r="14">
          <cell r="A14">
            <v>5.9999999999999991E-2</v>
          </cell>
          <cell r="B14">
            <v>155.05932460595773</v>
          </cell>
        </row>
        <row r="15">
          <cell r="A15">
            <v>6.4999999999999988E-2</v>
          </cell>
          <cell r="B15">
            <v>145.7053656710101</v>
          </cell>
        </row>
        <row r="16">
          <cell r="A16">
            <v>6.9999999999999993E-2</v>
          </cell>
          <cell r="B16">
            <v>137.2271235505176</v>
          </cell>
        </row>
        <row r="17">
          <cell r="A17">
            <v>7.4999999999999997E-2</v>
          </cell>
          <cell r="B17">
            <v>129.52596566395536</v>
          </cell>
        </row>
        <row r="18">
          <cell r="A18">
            <v>0.08</v>
          </cell>
          <cell r="B18">
            <v>122.51556668625497</v>
          </cell>
        </row>
        <row r="19">
          <cell r="A19">
            <v>8.5000000000000006E-2</v>
          </cell>
          <cell r="B19">
            <v>116.12026572627073</v>
          </cell>
        </row>
        <row r="20">
          <cell r="A20">
            <v>9.0000000000000011E-2</v>
          </cell>
          <cell r="B20">
            <v>110.27365404302174</v>
          </cell>
        </row>
        <row r="21">
          <cell r="A21">
            <v>9.5000000000000015E-2</v>
          </cell>
          <cell r="B21">
            <v>104.91735961871821</v>
          </cell>
        </row>
        <row r="22">
          <cell r="A22">
            <v>0.10000000000000002</v>
          </cell>
          <cell r="B22">
            <v>99.999999999999986</v>
          </cell>
        </row>
        <row r="23">
          <cell r="A23">
            <v>0.10500000000000002</v>
          </cell>
          <cell r="B23">
            <v>95.47627911755869</v>
          </cell>
        </row>
        <row r="24">
          <cell r="A24">
            <v>0.11000000000000003</v>
          </cell>
          <cell r="B24">
            <v>91.306207426533859</v>
          </cell>
        </row>
        <row r="25">
          <cell r="A25">
            <v>0.11500000000000003</v>
          </cell>
          <cell r="B25">
            <v>87.454427782029313</v>
          </cell>
        </row>
        <row r="26">
          <cell r="A26">
            <v>0.12000000000000004</v>
          </cell>
          <cell r="B26">
            <v>83.88963206466525</v>
          </cell>
        </row>
        <row r="27">
          <cell r="A27">
            <v>0.12500000000000003</v>
          </cell>
          <cell r="B27">
            <v>80.584055774672748</v>
          </cell>
        </row>
        <row r="28">
          <cell r="A28">
            <v>0.13000000000000003</v>
          </cell>
          <cell r="B28">
            <v>77.513039682006522</v>
          </cell>
        </row>
        <row r="29">
          <cell r="A29">
            <v>0.13500000000000004</v>
          </cell>
          <cell r="B29">
            <v>74.654649206596901</v>
          </cell>
        </row>
        <row r="30">
          <cell r="A30">
            <v>0.14000000000000004</v>
          </cell>
          <cell r="B30">
            <v>71.989343551090087</v>
          </cell>
        </row>
        <row r="31">
          <cell r="A31">
            <v>0.14500000000000005</v>
          </cell>
          <cell r="B31">
            <v>69.499687755131959</v>
          </cell>
        </row>
        <row r="32">
          <cell r="A32">
            <v>0.15000000000000005</v>
          </cell>
          <cell r="B32">
            <v>67.17010181646279</v>
          </cell>
        </row>
        <row r="33">
          <cell r="A33">
            <v>0.15500000000000005</v>
          </cell>
          <cell r="B33">
            <v>64.986641855931609</v>
          </cell>
        </row>
        <row r="34">
          <cell r="A34">
            <v>0.16000000000000006</v>
          </cell>
          <cell r="B34">
            <v>62.93680901301525</v>
          </cell>
        </row>
        <row r="35">
          <cell r="A35">
            <v>0.16500000000000006</v>
          </cell>
          <cell r="B35">
            <v>61.009382364100148</v>
          </cell>
        </row>
        <row r="36">
          <cell r="A36">
            <v>0.17000000000000007</v>
          </cell>
          <cell r="B36">
            <v>59.194272673319112</v>
          </cell>
        </row>
        <row r="37">
          <cell r="A37">
            <v>0.17500000000000007</v>
          </cell>
          <cell r="B37">
            <v>57.482394228365855</v>
          </cell>
        </row>
        <row r="38">
          <cell r="A38">
            <v>0.18000000000000008</v>
          </cell>
          <cell r="B38">
            <v>55.865552392625396</v>
          </cell>
        </row>
        <row r="39">
          <cell r="A39">
            <v>0.18500000000000008</v>
          </cell>
          <cell r="B39">
            <v>54.336344829631599</v>
          </cell>
        </row>
        <row r="40">
          <cell r="A40">
            <v>0.19000000000000009</v>
          </cell>
          <cell r="B40">
            <v>52.888074634312538</v>
          </cell>
        </row>
        <row r="41">
          <cell r="A41">
            <v>0.19500000000000009</v>
          </cell>
          <cell r="B41">
            <v>51.514673844512359</v>
          </cell>
        </row>
        <row r="42">
          <cell r="A42">
            <v>0.20000000000000009</v>
          </cell>
          <cell r="B42">
            <v>50.210636011654344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5" defaultRowHeight="15.75" customHeight="1" x14ac:dyDescent="0.15"/>
  <sheetData>
    <row r="1" spans="1:26" ht="15.75" customHeight="1" x14ac:dyDescent="0.15">
      <c r="A1" s="1" t="s">
        <v>0</v>
      </c>
      <c r="B1" s="2">
        <v>1.4999999999999999E-2</v>
      </c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1" t="s">
        <v>2</v>
      </c>
      <c r="B2" s="5">
        <f>0.0125</f>
        <v>1.2500000000000001E-2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1" t="s">
        <v>3</v>
      </c>
      <c r="B3" s="6">
        <v>1000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1" t="s">
        <v>4</v>
      </c>
      <c r="B4" s="1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7" t="s">
        <v>5</v>
      </c>
      <c r="B5" s="7" t="s">
        <v>6</v>
      </c>
      <c r="C5" s="7" t="s">
        <v>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1">
        <v>1</v>
      </c>
      <c r="B6" s="6">
        <f t="shared" ref="B6:B8" si="0">$B$2*$B$3</f>
        <v>12.5</v>
      </c>
      <c r="C6" s="6">
        <f t="shared" ref="C6:C9" si="1">B6/(1+$B$1)^A6</f>
        <v>12.315270935960593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1">
        <v>2</v>
      </c>
      <c r="B7" s="6">
        <f t="shared" si="0"/>
        <v>12.5</v>
      </c>
      <c r="C7" s="6">
        <f t="shared" si="1"/>
        <v>12.133271858089255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1">
        <v>3</v>
      </c>
      <c r="B8" s="6">
        <f t="shared" si="0"/>
        <v>12.5</v>
      </c>
      <c r="C8" s="6">
        <f t="shared" si="1"/>
        <v>11.953962421762816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">
        <v>4</v>
      </c>
      <c r="B9" s="6">
        <f>$B$2*$B$3+B3</f>
        <v>1012.5</v>
      </c>
      <c r="C9" s="8">
        <f t="shared" si="1"/>
        <v>953.96153316530854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4"/>
      <c r="B10" s="7" t="s">
        <v>8</v>
      </c>
      <c r="C10" s="9">
        <f>SUM(C6:C9)</f>
        <v>990.36403838112119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1" t="s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" t="s">
        <v>10</v>
      </c>
      <c r="B14" s="10">
        <f>-PV(B1,B4,1)</f>
        <v>3.854384647551703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1" t="s">
        <v>11</v>
      </c>
      <c r="B15" s="11">
        <f>B14*B2*B3</f>
        <v>48.179808094396286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1" t="s">
        <v>12</v>
      </c>
      <c r="B16" s="8">
        <f>B3/(1+B1)^B4</f>
        <v>942.18423028672441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4"/>
      <c r="B17" s="12">
        <f>SUM(B15:B16)</f>
        <v>990.36403838112074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sqref="A1:XFD1048576"/>
    </sheetView>
  </sheetViews>
  <sheetFormatPr baseColWidth="10" defaultColWidth="14.5" defaultRowHeight="15.75" customHeight="1" x14ac:dyDescent="0.15"/>
  <sheetData>
    <row r="1" spans="1:26" ht="15.75" customHeight="1" x14ac:dyDescent="0.15">
      <c r="A1" s="1" t="s">
        <v>13</v>
      </c>
      <c r="B1" s="13">
        <v>30</v>
      </c>
      <c r="C1" s="4" t="s">
        <v>14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1" t="s">
        <v>15</v>
      </c>
      <c r="B2" s="10">
        <v>1000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1" t="s">
        <v>2</v>
      </c>
      <c r="B3" s="5">
        <v>0.1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7" t="s">
        <v>16</v>
      </c>
      <c r="B4" s="7" t="s">
        <v>17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5">
        <v>0</v>
      </c>
      <c r="B5" s="10">
        <f t="shared" ref="B5:B45" si="0">-PV(A5,$B$1,$B$3*$B$2)+($B$2)/(1+A5)^$B$1</f>
        <v>4000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5">
        <f t="shared" ref="A6:A45" si="1">A5+0.005</f>
        <v>5.0000000000000001E-3</v>
      </c>
      <c r="B6" s="10">
        <f t="shared" si="0"/>
        <v>3640.4351266847789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5">
        <f t="shared" si="1"/>
        <v>0.01</v>
      </c>
      <c r="B7" s="10">
        <f t="shared" si="0"/>
        <v>3322.6937399158842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5">
        <f t="shared" si="1"/>
        <v>1.4999999999999999E-2</v>
      </c>
      <c r="B8" s="10">
        <f t="shared" si="0"/>
        <v>3041.3462305298831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5">
        <f t="shared" si="1"/>
        <v>0.02</v>
      </c>
      <c r="B9" s="10">
        <f t="shared" si="0"/>
        <v>2791.7164440803517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5">
        <f t="shared" si="1"/>
        <v>2.5000000000000001E-2</v>
      </c>
      <c r="B10" s="10">
        <f t="shared" si="0"/>
        <v>2569.7719444570876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5">
        <f t="shared" si="1"/>
        <v>3.0000000000000002E-2</v>
      </c>
      <c r="B11" s="10">
        <f t="shared" si="0"/>
        <v>2372.0308944628841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5">
        <f t="shared" si="1"/>
        <v>3.5000000000000003E-2</v>
      </c>
      <c r="B12" s="10">
        <f t="shared" si="0"/>
        <v>2195.4829517385815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5">
        <f t="shared" si="1"/>
        <v>0.04</v>
      </c>
      <c r="B13" s="10">
        <f t="shared" si="0"/>
        <v>2037.5219980398695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5">
        <f t="shared" si="1"/>
        <v>4.4999999999999998E-2</v>
      </c>
      <c r="B14" s="10">
        <f t="shared" si="0"/>
        <v>1895.8888699358854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5">
        <f t="shared" si="1"/>
        <v>4.9999999999999996E-2</v>
      </c>
      <c r="B15" s="10">
        <f t="shared" si="0"/>
        <v>1768.6225513441418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5">
        <f t="shared" si="1"/>
        <v>5.4999999999999993E-2</v>
      </c>
      <c r="B16" s="10">
        <f t="shared" si="0"/>
        <v>1654.0185327004926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5">
        <f t="shared" si="1"/>
        <v>5.9999999999999991E-2</v>
      </c>
      <c r="B17" s="10">
        <f t="shared" si="0"/>
        <v>1550.5932460595775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5">
        <f t="shared" si="1"/>
        <v>6.4999999999999988E-2</v>
      </c>
      <c r="B18" s="10">
        <f t="shared" si="0"/>
        <v>1457.053656710101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5">
        <f t="shared" si="1"/>
        <v>6.9999999999999993E-2</v>
      </c>
      <c r="B19" s="10">
        <f t="shared" si="0"/>
        <v>1372.2712355051758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5">
        <f t="shared" si="1"/>
        <v>7.4999999999999997E-2</v>
      </c>
      <c r="B20" s="10">
        <f t="shared" si="0"/>
        <v>1295.2596566395534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5">
        <f t="shared" si="1"/>
        <v>0.08</v>
      </c>
      <c r="B21" s="10">
        <f t="shared" si="0"/>
        <v>1225.1556668625497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5">
        <f t="shared" si="1"/>
        <v>8.5000000000000006E-2</v>
      </c>
      <c r="B22" s="10">
        <f t="shared" si="0"/>
        <v>1161.2026572627071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5">
        <f t="shared" si="1"/>
        <v>9.0000000000000011E-2</v>
      </c>
      <c r="B23" s="10">
        <f t="shared" si="0"/>
        <v>1102.7365404302175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5">
        <f t="shared" si="1"/>
        <v>9.5000000000000015E-2</v>
      </c>
      <c r="B24" s="10">
        <f t="shared" si="0"/>
        <v>1049.1735961871818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5">
        <f t="shared" si="1"/>
        <v>0.10000000000000002</v>
      </c>
      <c r="B25" s="10">
        <f t="shared" si="0"/>
        <v>999.99999999999989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5">
        <f t="shared" si="1"/>
        <v>0.10500000000000002</v>
      </c>
      <c r="B26" s="10">
        <f t="shared" si="0"/>
        <v>954.76279117558704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5">
        <f t="shared" si="1"/>
        <v>0.11000000000000003</v>
      </c>
      <c r="B27" s="10">
        <f t="shared" si="0"/>
        <v>913.06207426533854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5">
        <f t="shared" si="1"/>
        <v>0.11500000000000003</v>
      </c>
      <c r="B28" s="10">
        <f t="shared" si="0"/>
        <v>874.54427782029313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5">
        <f t="shared" si="1"/>
        <v>0.12000000000000004</v>
      </c>
      <c r="B29" s="10">
        <f t="shared" si="0"/>
        <v>838.89632064665261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5">
        <f t="shared" si="1"/>
        <v>0.12500000000000003</v>
      </c>
      <c r="B30" s="10">
        <f t="shared" si="0"/>
        <v>805.84055774672754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5">
        <f t="shared" si="1"/>
        <v>0.13000000000000003</v>
      </c>
      <c r="B31" s="10">
        <f t="shared" si="0"/>
        <v>775.13039682006536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5">
        <f t="shared" si="1"/>
        <v>0.13500000000000004</v>
      </c>
      <c r="B32" s="10">
        <f t="shared" si="0"/>
        <v>746.54649206596889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5">
        <f t="shared" si="1"/>
        <v>0.14000000000000004</v>
      </c>
      <c r="B33" s="10">
        <f t="shared" si="0"/>
        <v>719.89343551090087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5">
        <f t="shared" si="1"/>
        <v>0.14500000000000005</v>
      </c>
      <c r="B34" s="10">
        <f t="shared" si="0"/>
        <v>694.99687755131959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5">
        <f t="shared" si="1"/>
        <v>0.15000000000000005</v>
      </c>
      <c r="B35" s="10">
        <f t="shared" si="0"/>
        <v>671.70101816462784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5">
        <f t="shared" si="1"/>
        <v>0.15500000000000005</v>
      </c>
      <c r="B36" s="10">
        <f t="shared" si="0"/>
        <v>649.86641855931612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5">
        <f t="shared" si="1"/>
        <v>0.16000000000000006</v>
      </c>
      <c r="B37" s="10">
        <f t="shared" si="0"/>
        <v>629.36809013015261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 x14ac:dyDescent="0.15">
      <c r="A38" s="5">
        <f t="shared" si="1"/>
        <v>0.16500000000000006</v>
      </c>
      <c r="B38" s="10">
        <f t="shared" si="0"/>
        <v>610.09382364100134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 x14ac:dyDescent="0.15">
      <c r="A39" s="5">
        <f t="shared" si="1"/>
        <v>0.17000000000000007</v>
      </c>
      <c r="B39" s="10">
        <f t="shared" si="0"/>
        <v>591.94272673319108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 x14ac:dyDescent="0.15">
      <c r="A40" s="5">
        <f t="shared" si="1"/>
        <v>0.17500000000000007</v>
      </c>
      <c r="B40" s="10">
        <f t="shared" si="0"/>
        <v>574.82394228365843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 x14ac:dyDescent="0.15">
      <c r="A41" s="5">
        <f t="shared" si="1"/>
        <v>0.18000000000000008</v>
      </c>
      <c r="B41" s="10">
        <f t="shared" si="0"/>
        <v>558.65552392625386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 x14ac:dyDescent="0.15">
      <c r="A42" s="5">
        <f t="shared" si="1"/>
        <v>0.18500000000000008</v>
      </c>
      <c r="B42" s="10">
        <f t="shared" si="0"/>
        <v>543.36344829631594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 x14ac:dyDescent="0.15">
      <c r="A43" s="5">
        <f t="shared" si="1"/>
        <v>0.19000000000000009</v>
      </c>
      <c r="B43" s="10">
        <f t="shared" si="0"/>
        <v>528.88074634312534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 x14ac:dyDescent="0.15">
      <c r="A44" s="5">
        <f t="shared" si="1"/>
        <v>0.19500000000000009</v>
      </c>
      <c r="B44" s="10">
        <f t="shared" si="0"/>
        <v>515.14673844512356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 x14ac:dyDescent="0.15">
      <c r="A45" s="5">
        <f t="shared" si="1"/>
        <v>0.20000000000000009</v>
      </c>
      <c r="B45" s="10">
        <f t="shared" si="0"/>
        <v>502.1063601165435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>
      <selection activeCell="E20" sqref="E20"/>
    </sheetView>
  </sheetViews>
  <sheetFormatPr baseColWidth="10" defaultColWidth="14.5" defaultRowHeight="13" x14ac:dyDescent="0.15"/>
  <sheetData>
    <row r="1" spans="1:26" ht="15.75" customHeight="1" x14ac:dyDescent="0.15">
      <c r="A1" s="7" t="s">
        <v>0</v>
      </c>
      <c r="B1" s="1">
        <v>8.6249999999999993E-2</v>
      </c>
      <c r="C1" s="7" t="s">
        <v>18</v>
      </c>
      <c r="D1" s="1">
        <f>0.08625</f>
        <v>8.6249999999999993E-2</v>
      </c>
      <c r="E1" s="7" t="s">
        <v>15</v>
      </c>
      <c r="F1" s="14">
        <v>100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7" t="s">
        <v>5</v>
      </c>
      <c r="B2" s="7" t="s">
        <v>19</v>
      </c>
      <c r="C2" s="7" t="s">
        <v>20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15">
      <c r="A3" s="1">
        <v>1</v>
      </c>
      <c r="B3" s="15">
        <f t="shared" ref="B3:B12" si="0">$D$1*$F$1</f>
        <v>8.625</v>
      </c>
      <c r="C3" s="14">
        <f t="shared" ref="C3:C13" si="1">B3/(1+$B$1)^A3</f>
        <v>7.9401611047180669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15">
      <c r="A4" s="1">
        <v>2</v>
      </c>
      <c r="B4" s="15">
        <f t="shared" si="0"/>
        <v>8.625</v>
      </c>
      <c r="C4" s="14">
        <f t="shared" si="1"/>
        <v>7.309699521029291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15">
      <c r="A5" s="1">
        <v>3</v>
      </c>
      <c r="B5" s="15">
        <f t="shared" si="0"/>
        <v>8.625</v>
      </c>
      <c r="C5" s="14">
        <f t="shared" si="1"/>
        <v>6.729297602788761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15">
      <c r="A6" s="1">
        <v>4</v>
      </c>
      <c r="B6" s="15">
        <f t="shared" si="0"/>
        <v>8.625</v>
      </c>
      <c r="C6" s="14">
        <f t="shared" si="1"/>
        <v>6.1949805319114031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15">
      <c r="A7" s="1">
        <v>5</v>
      </c>
      <c r="B7" s="15">
        <f t="shared" si="0"/>
        <v>8.625</v>
      </c>
      <c r="C7" s="14">
        <f t="shared" si="1"/>
        <v>5.7030890972717172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15">
      <c r="A8" s="1">
        <v>6</v>
      </c>
      <c r="B8" s="15">
        <f t="shared" si="0"/>
        <v>8.625</v>
      </c>
      <c r="C8" s="14">
        <f t="shared" si="1"/>
        <v>5.2502546350027322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15">
      <c r="A9" s="1">
        <v>7</v>
      </c>
      <c r="B9" s="15">
        <f t="shared" si="0"/>
        <v>8.625</v>
      </c>
      <c r="C9" s="14">
        <f t="shared" si="1"/>
        <v>4.833375958575588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15">
      <c r="A10" s="1">
        <v>8</v>
      </c>
      <c r="B10" s="15">
        <f t="shared" si="0"/>
        <v>8.625</v>
      </c>
      <c r="C10" s="14">
        <f t="shared" si="1"/>
        <v>4.4495981206679751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15">
      <c r="A11" s="1">
        <v>9</v>
      </c>
      <c r="B11" s="15">
        <f t="shared" si="0"/>
        <v>8.625</v>
      </c>
      <c r="C11" s="14">
        <f t="shared" si="1"/>
        <v>4.0962928613744314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15">
      <c r="A12" s="1">
        <v>10</v>
      </c>
      <c r="B12" s="15">
        <f t="shared" si="0"/>
        <v>8.625</v>
      </c>
      <c r="C12" s="14">
        <f t="shared" si="1"/>
        <v>3.7710406088602357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1">
        <v>11</v>
      </c>
      <c r="B13" s="15">
        <f>$D$1*$F$1+F1</f>
        <v>108.625</v>
      </c>
      <c r="C13" s="14">
        <f t="shared" si="1"/>
        <v>43.722209957799834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15">
      <c r="A14" s="1"/>
      <c r="B14" s="7" t="s">
        <v>21</v>
      </c>
      <c r="C14" s="16">
        <f>SUM(C3:C13)</f>
        <v>100.00000000000003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15">
      <c r="A16" s="7" t="s">
        <v>0</v>
      </c>
      <c r="B16" s="17">
        <v>4.1428E-2</v>
      </c>
      <c r="C16" s="7" t="s">
        <v>18</v>
      </c>
      <c r="D16" s="18">
        <f>0.08625</f>
        <v>8.6249999999999993E-2</v>
      </c>
      <c r="E16" s="7" t="s">
        <v>15</v>
      </c>
      <c r="F16" s="14">
        <v>100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7" t="s">
        <v>5</v>
      </c>
      <c r="B17" s="7" t="s">
        <v>19</v>
      </c>
      <c r="C17" s="7" t="s">
        <v>20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15">
      <c r="A18" s="1">
        <v>1</v>
      </c>
      <c r="B18" s="15">
        <f t="shared" ref="B18:B24" si="2">$D$1*$F$1</f>
        <v>8.625</v>
      </c>
      <c r="C18" s="15">
        <f t="shared" ref="C18:C25" si="3">B18/(1+$B$16)^A18</f>
        <v>8.2818975483662811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>
        <v>2</v>
      </c>
      <c r="B19" s="15">
        <f t="shared" si="2"/>
        <v>8.625</v>
      </c>
      <c r="C19" s="15">
        <f t="shared" si="3"/>
        <v>7.952443710334542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>
        <v>3</v>
      </c>
      <c r="B20" s="15">
        <f t="shared" si="2"/>
        <v>8.625</v>
      </c>
      <c r="C20" s="15">
        <f t="shared" si="3"/>
        <v>7.6360955441322327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>
        <v>4</v>
      </c>
      <c r="B21" s="15">
        <f t="shared" si="2"/>
        <v>8.625</v>
      </c>
      <c r="C21" s="15">
        <f t="shared" si="3"/>
        <v>7.3323317062074693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15">
      <c r="A22" s="1">
        <v>5</v>
      </c>
      <c r="B22" s="15">
        <f t="shared" si="2"/>
        <v>8.625</v>
      </c>
      <c r="C22" s="15">
        <f t="shared" si="3"/>
        <v>7.0406515920519412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15">
      <c r="A23" s="1">
        <v>6</v>
      </c>
      <c r="B23" s="15">
        <f t="shared" si="2"/>
        <v>8.625</v>
      </c>
      <c r="C23" s="15">
        <f t="shared" si="3"/>
        <v>6.7605745112018703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>
        <v>7</v>
      </c>
      <c r="B24" s="15">
        <f t="shared" si="2"/>
        <v>8.625</v>
      </c>
      <c r="C24" s="15">
        <f t="shared" si="3"/>
        <v>6.4916388950574317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15">
      <c r="A25" s="1">
        <v>8</v>
      </c>
      <c r="B25" s="15">
        <f>$D$1*$F$1+F16</f>
        <v>108.625</v>
      </c>
      <c r="C25" s="15">
        <f t="shared" si="3"/>
        <v>78.504723695230908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15">
      <c r="A26" s="1"/>
      <c r="B26" s="7" t="s">
        <v>21</v>
      </c>
      <c r="C26" s="19">
        <f>SUM(C18:C25)</f>
        <v>130.00035720258268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C6" sqref="C6"/>
    </sheetView>
  </sheetViews>
  <sheetFormatPr baseColWidth="10" defaultColWidth="14.5" defaultRowHeight="15.75" customHeight="1" x14ac:dyDescent="0.15"/>
  <sheetData>
    <row r="1" spans="1:26" ht="15.75" customHeight="1" x14ac:dyDescent="0.15">
      <c r="A1" s="7" t="s">
        <v>15</v>
      </c>
      <c r="B1" s="11">
        <v>1000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7" t="s">
        <v>2</v>
      </c>
      <c r="B2" s="2">
        <v>0.1</v>
      </c>
      <c r="C2" s="3" t="s">
        <v>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7" t="s">
        <v>0</v>
      </c>
      <c r="B3" s="2">
        <v>0.08</v>
      </c>
      <c r="C3" s="3" t="s">
        <v>23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7" t="s">
        <v>5</v>
      </c>
      <c r="B5" s="7" t="s">
        <v>19</v>
      </c>
      <c r="C5" s="7" t="s">
        <v>20</v>
      </c>
      <c r="D5" s="7" t="s">
        <v>24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1">
        <v>1</v>
      </c>
      <c r="B6" s="11">
        <f t="shared" ref="B6:B14" si="0">$B$2*$B$1</f>
        <v>100</v>
      </c>
      <c r="C6" s="11">
        <f t="shared" ref="C6:C15" si="1">B6/(1+$B$3)^A6</f>
        <v>92.592592592592581</v>
      </c>
      <c r="D6" s="11">
        <f t="shared" ref="D6:D15" si="2">A6*C6</f>
        <v>92.592592592592581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1">
        <v>2</v>
      </c>
      <c r="B7" s="11">
        <f t="shared" si="0"/>
        <v>100</v>
      </c>
      <c r="C7" s="11">
        <f t="shared" si="1"/>
        <v>85.733882030178322</v>
      </c>
      <c r="D7" s="11">
        <f t="shared" si="2"/>
        <v>171.46776406035664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1">
        <v>3</v>
      </c>
      <c r="B8" s="11">
        <f t="shared" si="0"/>
        <v>100</v>
      </c>
      <c r="C8" s="11">
        <f t="shared" si="1"/>
        <v>79.383224102016953</v>
      </c>
      <c r="D8" s="11">
        <f t="shared" si="2"/>
        <v>238.14967230605086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">
        <v>4</v>
      </c>
      <c r="B9" s="11">
        <f t="shared" si="0"/>
        <v>100</v>
      </c>
      <c r="C9" s="11">
        <f t="shared" si="1"/>
        <v>73.50298527964533</v>
      </c>
      <c r="D9" s="11">
        <f t="shared" si="2"/>
        <v>294.01194111858132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1">
        <v>5</v>
      </c>
      <c r="B10" s="11">
        <f t="shared" si="0"/>
        <v>100</v>
      </c>
      <c r="C10" s="11">
        <f t="shared" si="1"/>
        <v>68.058319703375304</v>
      </c>
      <c r="D10" s="11">
        <f t="shared" si="2"/>
        <v>340.29159851687655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1">
        <v>6</v>
      </c>
      <c r="B11" s="11">
        <f t="shared" si="0"/>
        <v>100</v>
      </c>
      <c r="C11" s="11">
        <f t="shared" si="1"/>
        <v>63.016962688310457</v>
      </c>
      <c r="D11" s="11">
        <f t="shared" si="2"/>
        <v>378.10177612986274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1">
        <v>7</v>
      </c>
      <c r="B12" s="11">
        <f t="shared" si="0"/>
        <v>100</v>
      </c>
      <c r="C12" s="11">
        <f t="shared" si="1"/>
        <v>58.349039526213382</v>
      </c>
      <c r="D12" s="11">
        <f t="shared" si="2"/>
        <v>408.44327668349365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1">
        <v>8</v>
      </c>
      <c r="B13" s="11">
        <f t="shared" si="0"/>
        <v>100</v>
      </c>
      <c r="C13" s="11">
        <f t="shared" si="1"/>
        <v>54.026888450197575</v>
      </c>
      <c r="D13" s="11">
        <f t="shared" si="2"/>
        <v>432.2151076015806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">
        <v>9</v>
      </c>
      <c r="B14" s="11">
        <f t="shared" si="0"/>
        <v>100</v>
      </c>
      <c r="C14" s="11">
        <f t="shared" si="1"/>
        <v>50.0248967131459</v>
      </c>
      <c r="D14" s="11">
        <f t="shared" si="2"/>
        <v>450.22407041831309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1">
        <v>10</v>
      </c>
      <c r="B15" s="11">
        <f>$B$2*$B$1+B1</f>
        <v>1100</v>
      </c>
      <c r="C15" s="11">
        <f t="shared" si="1"/>
        <v>509.51283689315267</v>
      </c>
      <c r="D15" s="11">
        <f t="shared" si="2"/>
        <v>5095.1283689315269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4"/>
      <c r="B16" s="7" t="s">
        <v>25</v>
      </c>
      <c r="C16" s="20">
        <f t="shared" ref="C16:D16" si="3">SUM(C6:C15)</f>
        <v>1134.2016279788286</v>
      </c>
      <c r="D16" s="21">
        <f t="shared" si="3"/>
        <v>7900.6261683592347</v>
      </c>
      <c r="E16" s="7" t="s">
        <v>26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4"/>
      <c r="B17" s="7" t="s">
        <v>27</v>
      </c>
      <c r="C17" s="21">
        <f>D16/C16</f>
        <v>6.9658039394973521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3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K39" sqref="K39"/>
    </sheetView>
  </sheetViews>
  <sheetFormatPr baseColWidth="10" defaultColWidth="14.5" defaultRowHeight="15.75" customHeight="1" x14ac:dyDescent="0.15"/>
  <cols>
    <col min="6" max="6" width="16.5" customWidth="1"/>
  </cols>
  <sheetData>
    <row r="1" spans="1:27" ht="13" x14ac:dyDescent="0.15">
      <c r="A1" s="7" t="s">
        <v>2</v>
      </c>
      <c r="B1" s="4"/>
      <c r="C1" s="5">
        <v>0</v>
      </c>
      <c r="D1" s="5">
        <v>0.15</v>
      </c>
      <c r="E1" s="5">
        <v>0.03</v>
      </c>
      <c r="F1" s="5">
        <v>0.15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3" x14ac:dyDescent="0.15">
      <c r="A2" s="7" t="s">
        <v>0</v>
      </c>
      <c r="B2" s="4"/>
      <c r="C2" s="5">
        <v>0.15</v>
      </c>
      <c r="D2" s="5">
        <v>0.06</v>
      </c>
      <c r="E2" s="5">
        <v>0.15</v>
      </c>
      <c r="F2" s="5">
        <v>0.15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3" x14ac:dyDescent="0.15">
      <c r="A3" s="7" t="s">
        <v>28</v>
      </c>
      <c r="B3" s="22"/>
      <c r="C3" s="23">
        <v>42760</v>
      </c>
      <c r="D3" s="23">
        <v>42760</v>
      </c>
      <c r="E3" s="23">
        <v>42760</v>
      </c>
      <c r="F3" s="23">
        <v>42760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45" customHeight="1" x14ac:dyDescent="0.15">
      <c r="A4" s="24" t="s">
        <v>29</v>
      </c>
      <c r="B4" s="24" t="s">
        <v>30</v>
      </c>
      <c r="C4" s="24" t="s">
        <v>31</v>
      </c>
      <c r="D4" s="24" t="s">
        <v>32</v>
      </c>
      <c r="E4" s="24" t="s">
        <v>33</v>
      </c>
      <c r="F4" s="24" t="s">
        <v>34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3" x14ac:dyDescent="0.15">
      <c r="A5" s="26">
        <v>43125</v>
      </c>
      <c r="B5" s="27">
        <v>1</v>
      </c>
      <c r="C5" s="28">
        <f t="shared" ref="C5:F20" si="0">DURATION(C$3,$A5,C$1,C$2,1)</f>
        <v>1</v>
      </c>
      <c r="D5" s="28">
        <f t="shared" si="0"/>
        <v>1</v>
      </c>
      <c r="E5" s="28">
        <f t="shared" si="0"/>
        <v>1</v>
      </c>
      <c r="F5" s="28">
        <f t="shared" si="0"/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3" x14ac:dyDescent="0.15">
      <c r="A6" s="26">
        <v>43490</v>
      </c>
      <c r="B6" s="27">
        <v>2</v>
      </c>
      <c r="C6" s="28">
        <f t="shared" si="0"/>
        <v>2</v>
      </c>
      <c r="D6" s="28">
        <f t="shared" si="0"/>
        <v>1.8785332314744079</v>
      </c>
      <c r="E6" s="28">
        <f t="shared" si="0"/>
        <v>1.967590418036637</v>
      </c>
      <c r="F6" s="28">
        <f t="shared" si="0"/>
        <v>1.8695652173913044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3" x14ac:dyDescent="0.15">
      <c r="A7" s="26">
        <v>43855</v>
      </c>
      <c r="B7" s="27">
        <v>3</v>
      </c>
      <c r="C7" s="28">
        <f t="shared" si="0"/>
        <v>3</v>
      </c>
      <c r="D7" s="28">
        <f t="shared" si="0"/>
        <v>2.6642527444265469</v>
      </c>
      <c r="E7" s="28">
        <f t="shared" si="0"/>
        <v>2.8968913442162703</v>
      </c>
      <c r="F7" s="28">
        <f t="shared" si="0"/>
        <v>2.6257088846880907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3" x14ac:dyDescent="0.15">
      <c r="A8" s="26">
        <v>44221</v>
      </c>
      <c r="B8" s="27">
        <v>4</v>
      </c>
      <c r="C8" s="28">
        <f t="shared" si="0"/>
        <v>4</v>
      </c>
      <c r="D8" s="28">
        <f t="shared" si="0"/>
        <v>3.3768615288900006</v>
      </c>
      <c r="E8" s="28">
        <f t="shared" si="0"/>
        <v>3.7819373130791085</v>
      </c>
      <c r="F8" s="28">
        <f t="shared" si="0"/>
        <v>3.2832251171200793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3" x14ac:dyDescent="0.15">
      <c r="A9" s="26">
        <v>44586</v>
      </c>
      <c r="B9" s="27">
        <v>5</v>
      </c>
      <c r="C9" s="28">
        <f t="shared" si="0"/>
        <v>5</v>
      </c>
      <c r="D9" s="28">
        <f t="shared" si="0"/>
        <v>4.0303650102084996</v>
      </c>
      <c r="E9" s="28">
        <f t="shared" si="0"/>
        <v>4.6168839368272865</v>
      </c>
      <c r="F9" s="28">
        <f t="shared" si="0"/>
        <v>3.8549783627131124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3" x14ac:dyDescent="0.15">
      <c r="A10" s="26">
        <v>44951</v>
      </c>
      <c r="B10" s="27">
        <v>6</v>
      </c>
      <c r="C10" s="28">
        <f t="shared" si="0"/>
        <v>6</v>
      </c>
      <c r="D10" s="28">
        <f t="shared" si="0"/>
        <v>4.6350019114391054</v>
      </c>
      <c r="E10" s="28">
        <f t="shared" si="0"/>
        <v>5.3962412952875081</v>
      </c>
      <c r="F10" s="28">
        <f t="shared" si="0"/>
        <v>4.3521550980114023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3" x14ac:dyDescent="0.15">
      <c r="A11" s="26">
        <v>45316</v>
      </c>
      <c r="B11" s="27">
        <v>7</v>
      </c>
      <c r="C11" s="28">
        <f t="shared" si="0"/>
        <v>7</v>
      </c>
      <c r="D11" s="28">
        <f t="shared" si="0"/>
        <v>5.1984402493235615</v>
      </c>
      <c r="E11" s="28">
        <f t="shared" si="0"/>
        <v>6.1151197465685776</v>
      </c>
      <c r="F11" s="28">
        <f t="shared" si="0"/>
        <v>4.7844826939229588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3" x14ac:dyDescent="0.15">
      <c r="A12" s="26">
        <v>45682</v>
      </c>
      <c r="B12" s="27">
        <v>8</v>
      </c>
      <c r="C12" s="28">
        <f t="shared" si="0"/>
        <v>8</v>
      </c>
      <c r="D12" s="28">
        <f t="shared" si="0"/>
        <v>5.7265452630321363</v>
      </c>
      <c r="E12" s="28">
        <f t="shared" si="0"/>
        <v>6.7694697802614439</v>
      </c>
      <c r="F12" s="28">
        <f t="shared" si="0"/>
        <v>5.1604197338460498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3" x14ac:dyDescent="0.15">
      <c r="A13" s="26">
        <v>46047</v>
      </c>
      <c r="B13" s="27">
        <v>9</v>
      </c>
      <c r="C13" s="28">
        <f t="shared" si="0"/>
        <v>9</v>
      </c>
      <c r="D13" s="28">
        <f t="shared" si="0"/>
        <v>6.2238879294998268</v>
      </c>
      <c r="E13" s="28">
        <f t="shared" si="0"/>
        <v>7.3562953273775173</v>
      </c>
      <c r="F13" s="28">
        <f t="shared" si="0"/>
        <v>5.4873215076922186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13" x14ac:dyDescent="0.15">
      <c r="A14" s="26">
        <v>46412</v>
      </c>
      <c r="B14" s="27">
        <v>10</v>
      </c>
      <c r="C14" s="28">
        <f t="shared" si="0"/>
        <v>10</v>
      </c>
      <c r="D14" s="28">
        <f t="shared" si="0"/>
        <v>6.6940908246001554</v>
      </c>
      <c r="E14" s="28">
        <f t="shared" si="0"/>
        <v>7.8738203185843769</v>
      </c>
      <c r="F14" s="28">
        <f t="shared" si="0"/>
        <v>5.7715839197323646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3" x14ac:dyDescent="0.15">
      <c r="A15" s="26">
        <v>46777</v>
      </c>
      <c r="B15" s="27">
        <v>11</v>
      </c>
      <c r="C15" s="28">
        <f t="shared" si="0"/>
        <v>11.000000000000002</v>
      </c>
      <c r="D15" s="28">
        <f t="shared" si="0"/>
        <v>7.1400689292487183</v>
      </c>
      <c r="E15" s="28">
        <f t="shared" si="0"/>
        <v>8.3215915778587792</v>
      </c>
      <c r="F15" s="28">
        <f t="shared" si="0"/>
        <v>6.0187686258542294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3" x14ac:dyDescent="0.15">
      <c r="A16" s="26">
        <v>47143</v>
      </c>
      <c r="B16" s="27">
        <v>12</v>
      </c>
      <c r="C16" s="28">
        <f t="shared" si="0"/>
        <v>12</v>
      </c>
      <c r="D16" s="28">
        <f t="shared" si="0"/>
        <v>7.5642007908504754</v>
      </c>
      <c r="E16" s="28">
        <f t="shared" si="0"/>
        <v>8.7005071049034726</v>
      </c>
      <c r="F16" s="28">
        <f t="shared" si="0"/>
        <v>6.2337118485688947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3" x14ac:dyDescent="0.15">
      <c r="A17" s="26">
        <v>47508</v>
      </c>
      <c r="B17" s="27">
        <v>13</v>
      </c>
      <c r="C17" s="28">
        <f t="shared" si="0"/>
        <v>13</v>
      </c>
      <c r="D17" s="28">
        <f t="shared" si="0"/>
        <v>7.9684524363061406</v>
      </c>
      <c r="E17" s="28">
        <f t="shared" si="0"/>
        <v>9.0127665927600464</v>
      </c>
      <c r="F17" s="28">
        <f t="shared" si="0"/>
        <v>6.4206189987555611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3" x14ac:dyDescent="0.15">
      <c r="A18" s="26">
        <v>47873</v>
      </c>
      <c r="B18" s="27">
        <v>14</v>
      </c>
      <c r="C18" s="28">
        <f t="shared" si="0"/>
        <v>14</v>
      </c>
      <c r="D18" s="28">
        <f t="shared" si="0"/>
        <v>8.3544685632902898</v>
      </c>
      <c r="E18" s="28">
        <f t="shared" si="0"/>
        <v>9.2617493676995615</v>
      </c>
      <c r="F18" s="28">
        <f t="shared" si="0"/>
        <v>6.5831469554396183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3" x14ac:dyDescent="0.15">
      <c r="A19" s="26">
        <v>48238</v>
      </c>
      <c r="B19" s="27">
        <v>15</v>
      </c>
      <c r="C19" s="28">
        <f t="shared" si="0"/>
        <v>15</v>
      </c>
      <c r="D19" s="28">
        <f t="shared" si="0"/>
        <v>8.7236406470385113</v>
      </c>
      <c r="E19" s="28">
        <f t="shared" si="0"/>
        <v>9.4518324117764312</v>
      </c>
      <c r="F19" s="28">
        <f t="shared" si="0"/>
        <v>6.7244756134257555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3" x14ac:dyDescent="0.15">
      <c r="A20" s="26">
        <v>48604</v>
      </c>
      <c r="B20" s="27">
        <v>16</v>
      </c>
      <c r="C20" s="28">
        <f t="shared" si="0"/>
        <v>16</v>
      </c>
      <c r="D20" s="28">
        <f t="shared" si="0"/>
        <v>9.0771584871911504</v>
      </c>
      <c r="E20" s="28">
        <f t="shared" si="0"/>
        <v>9.5881665287802829</v>
      </c>
      <c r="F20" s="28">
        <f t="shared" si="0"/>
        <v>6.8473700986310915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3" x14ac:dyDescent="0.15">
      <c r="A21" s="26">
        <v>48969</v>
      </c>
      <c r="B21" s="27">
        <v>17</v>
      </c>
      <c r="C21" s="28">
        <f t="shared" ref="C21:F34" si="1">DURATION(C$3,$A21,C$1,C$2,1)</f>
        <v>17</v>
      </c>
      <c r="D21" s="28">
        <f t="shared" si="1"/>
        <v>9.4160496937686737</v>
      </c>
      <c r="E21" s="28">
        <f t="shared" si="1"/>
        <v>9.6764313221519789</v>
      </c>
      <c r="F21" s="28">
        <f t="shared" si="1"/>
        <v>6.9542348683748623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3" x14ac:dyDescent="0.15">
      <c r="A22" s="26">
        <v>49334</v>
      </c>
      <c r="B22" s="27">
        <v>18</v>
      </c>
      <c r="C22" s="28">
        <f t="shared" si="1"/>
        <v>18</v>
      </c>
      <c r="D22" s="28">
        <f t="shared" si="1"/>
        <v>9.7412102669136651</v>
      </c>
      <c r="E22" s="28">
        <f t="shared" si="1"/>
        <v>9.722589359145152</v>
      </c>
      <c r="F22" s="28">
        <f t="shared" si="1"/>
        <v>7.0471607551085764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3" x14ac:dyDescent="0.15">
      <c r="A23" s="26">
        <v>49699</v>
      </c>
      <c r="B23" s="27">
        <v>19</v>
      </c>
      <c r="C23" s="28">
        <f t="shared" si="1"/>
        <v>19</v>
      </c>
      <c r="D23" s="28">
        <f t="shared" si="1"/>
        <v>10.053428516356462</v>
      </c>
      <c r="E23" s="28">
        <f t="shared" si="1"/>
        <v>9.7326571473475667</v>
      </c>
      <c r="F23" s="28">
        <f t="shared" si="1"/>
        <v>7.127965874007459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3" x14ac:dyDescent="0.15">
      <c r="A24" s="26">
        <v>50065</v>
      </c>
      <c r="B24" s="27">
        <v>20</v>
      </c>
      <c r="C24" s="28">
        <f t="shared" si="1"/>
        <v>20</v>
      </c>
      <c r="D24" s="28">
        <f t="shared" si="1"/>
        <v>10.353403942162537</v>
      </c>
      <c r="E24" s="28">
        <f t="shared" si="1"/>
        <v>9.7125061661732417</v>
      </c>
      <c r="F24" s="28">
        <f t="shared" si="1"/>
        <v>7.1982311947890949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3" x14ac:dyDescent="0.15">
      <c r="A25" s="26">
        <v>50430</v>
      </c>
      <c r="B25" s="27">
        <v>21</v>
      </c>
      <c r="C25" s="28">
        <f t="shared" si="1"/>
        <v>21</v>
      </c>
      <c r="D25" s="28">
        <f t="shared" si="1"/>
        <v>10.641762262696783</v>
      </c>
      <c r="E25" s="28">
        <f t="shared" si="1"/>
        <v>9.6677021220158164</v>
      </c>
      <c r="F25" s="28">
        <f t="shared" si="1"/>
        <v>7.2593314737296479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3" x14ac:dyDescent="0.15">
      <c r="A26" s="26">
        <v>50795</v>
      </c>
      <c r="B26" s="27">
        <v>22</v>
      </c>
      <c r="C26" s="28">
        <f t="shared" si="1"/>
        <v>22</v>
      </c>
      <c r="D26" s="28">
        <f t="shared" si="1"/>
        <v>10.919067467534804</v>
      </c>
      <c r="E26" s="28">
        <f t="shared" si="1"/>
        <v>9.6033856828533537</v>
      </c>
      <c r="F26" s="28">
        <f t="shared" si="1"/>
        <v>7.3124621510692585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3" x14ac:dyDescent="0.15">
      <c r="A27" s="26">
        <v>51160</v>
      </c>
      <c r="B27" s="27">
        <v>23</v>
      </c>
      <c r="C27" s="28">
        <f t="shared" si="1"/>
        <v>23</v>
      </c>
      <c r="D27" s="28">
        <f t="shared" si="1"/>
        <v>11.185831552152832</v>
      </c>
      <c r="E27" s="28">
        <f t="shared" si="1"/>
        <v>9.5241938114936389</v>
      </c>
      <c r="F27" s="28">
        <f t="shared" si="1"/>
        <v>7.3586627400602262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3" x14ac:dyDescent="0.15">
      <c r="A28" s="26">
        <v>51526</v>
      </c>
      <c r="B28" s="27">
        <v>24</v>
      </c>
      <c r="C28" s="28">
        <f t="shared" si="1"/>
        <v>24</v>
      </c>
      <c r="D28" s="28">
        <f t="shared" si="1"/>
        <v>11.442522430991048</v>
      </c>
      <c r="E28" s="28">
        <f t="shared" si="1"/>
        <v>9.434217785129599</v>
      </c>
      <c r="F28" s="28">
        <f t="shared" si="1"/>
        <v>7.3988371652697627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3" x14ac:dyDescent="0.15">
      <c r="A29" s="26">
        <v>51891</v>
      </c>
      <c r="B29" s="27">
        <v>25</v>
      </c>
      <c r="C29" s="28">
        <f t="shared" si="1"/>
        <v>25</v>
      </c>
      <c r="D29" s="28">
        <f t="shared" si="1"/>
        <v>11.689570407943961</v>
      </c>
      <c r="E29" s="28">
        <f t="shared" si="1"/>
        <v>9.3369921307106214</v>
      </c>
      <c r="F29" s="28">
        <f t="shared" si="1"/>
        <v>7.4337714480606625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3" x14ac:dyDescent="0.15">
      <c r="A30" s="26">
        <v>52256</v>
      </c>
      <c r="B30" s="27">
        <v>26</v>
      </c>
      <c r="C30" s="28">
        <f t="shared" si="1"/>
        <v>26</v>
      </c>
      <c r="D30" s="28">
        <f t="shared" si="1"/>
        <v>11.927373496206057</v>
      </c>
      <c r="E30" s="28">
        <f t="shared" si="1"/>
        <v>9.2355078993083666</v>
      </c>
      <c r="F30" s="28">
        <f t="shared" si="1"/>
        <v>7.4641490852701411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3" x14ac:dyDescent="0.15">
      <c r="A31" s="26">
        <v>52621</v>
      </c>
      <c r="B31" s="27">
        <v>27</v>
      </c>
      <c r="C31" s="28">
        <f t="shared" si="1"/>
        <v>27</v>
      </c>
      <c r="D31" s="28">
        <f t="shared" si="1"/>
        <v>12.156301814186433</v>
      </c>
      <c r="E31" s="28">
        <f t="shared" si="1"/>
        <v>9.1322437203085833</v>
      </c>
      <c r="F31" s="28">
        <f t="shared" si="1"/>
        <v>7.4905644219740353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3" x14ac:dyDescent="0.15">
      <c r="A32" s="26">
        <v>52987</v>
      </c>
      <c r="B32" s="27">
        <v>28</v>
      </c>
      <c r="C32" s="28">
        <f t="shared" si="1"/>
        <v>27.999999999999996</v>
      </c>
      <c r="D32" s="28">
        <f t="shared" si="1"/>
        <v>12.37670123494371</v>
      </c>
      <c r="E32" s="28">
        <f t="shared" si="1"/>
        <v>9.0292086568924255</v>
      </c>
      <c r="F32" s="28">
        <f t="shared" si="1"/>
        <v>7.5135342799774225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3" x14ac:dyDescent="0.15">
      <c r="A33" s="26">
        <v>53352</v>
      </c>
      <c r="B33" s="27">
        <v>29</v>
      </c>
      <c r="C33" s="28">
        <f t="shared" si="1"/>
        <v>29</v>
      </c>
      <c r="D33" s="28">
        <f t="shared" si="1"/>
        <v>12.588896429058234</v>
      </c>
      <c r="E33" s="28">
        <f t="shared" si="1"/>
        <v>8.9279917853372499</v>
      </c>
      <c r="F33" s="28">
        <f t="shared" si="1"/>
        <v>7.5335080695455838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3" x14ac:dyDescent="0.15">
      <c r="A34" s="26">
        <v>53717</v>
      </c>
      <c r="B34" s="27">
        <v>30</v>
      </c>
      <c r="C34" s="28">
        <f t="shared" si="1"/>
        <v>30.000000000000004</v>
      </c>
      <c r="D34" s="28">
        <f t="shared" si="1"/>
        <v>12.793193412027243</v>
      </c>
      <c r="E34" s="28">
        <f t="shared" si="1"/>
        <v>8.8298144464568082</v>
      </c>
      <c r="F34" s="28">
        <f t="shared" si="1"/>
        <v>7.5508765822135517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3" x14ac:dyDescent="0.15">
      <c r="A35" s="2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3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3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3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3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3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3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3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3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3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3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3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3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3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3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3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3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3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3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3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3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3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3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3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3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3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3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3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3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3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3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3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3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3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3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3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3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3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3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3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3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3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3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3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3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3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3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3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3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3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3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3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3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3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3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3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3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3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3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3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3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3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3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3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3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3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3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3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3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3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3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3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3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3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3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3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3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3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3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3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3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3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3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3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3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3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3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3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3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3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3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3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3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3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3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3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3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3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3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3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3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3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3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3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3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3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3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3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3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3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3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3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3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3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3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3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3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3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3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3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3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3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3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3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3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3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3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3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3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3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3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3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3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3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3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3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3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3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3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3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3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3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3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3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3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3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3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3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3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3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3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3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3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3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3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3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3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3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3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3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3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3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3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3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3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3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3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3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3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3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3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3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3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3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3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3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3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3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3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3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3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3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3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3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3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3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3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3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3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3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3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3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3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3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3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3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3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3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3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3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3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3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3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3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3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3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3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3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3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3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3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3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3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3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3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3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3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3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3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3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3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3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3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3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3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3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3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3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3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3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3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3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3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3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3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3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3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3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3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3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3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3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3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3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3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3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3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3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3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3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3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3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3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3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3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3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3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3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3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3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3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3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3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3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3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3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3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3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3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3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3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3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3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3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3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3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3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3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3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3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3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3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3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3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3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3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3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3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3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3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3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3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3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3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3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3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3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3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3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3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3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3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3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3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3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3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3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3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3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3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3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3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3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3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3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3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3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3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3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3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3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3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3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3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3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3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3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3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3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3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3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3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3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3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3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3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3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3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3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3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3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3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3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3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3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3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3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3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3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3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3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3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3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3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3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3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3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3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3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3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3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3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3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3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3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3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3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3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3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3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3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3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3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3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3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3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3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3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3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3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3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3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3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3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3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3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3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3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3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3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3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3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3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3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3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3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3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3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3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3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3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3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3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3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3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3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3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3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3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3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3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3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3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3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3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3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3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3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3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3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3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3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3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3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3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3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3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3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3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3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3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3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3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3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3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3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3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3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3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3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3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3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3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3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3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3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3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3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3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3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3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3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3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3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3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3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3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3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3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3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3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3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3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3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3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3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3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3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3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3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3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3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3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3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3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3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3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3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3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3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3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3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3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3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3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3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3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3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3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3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3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3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3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3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3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3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3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3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3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3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3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3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3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3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3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3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3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3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3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3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3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3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3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3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3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3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3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3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3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3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3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3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3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3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3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3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3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3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3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3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3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3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3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3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3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3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3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3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3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3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3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3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3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3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3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3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3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3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3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3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3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3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3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3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3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3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3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3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3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3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3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3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3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3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3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3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3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3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3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3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3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3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3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3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3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3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3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3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3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3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3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3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3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3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3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3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3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3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3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3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3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3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3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3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3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3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3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3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3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3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3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3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3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3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3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3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3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3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3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3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3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3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3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3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3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3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3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3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3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3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3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3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3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3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3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3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3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3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3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3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3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3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3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3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3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3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3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3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3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3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3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3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3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3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3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3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3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3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3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3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3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3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3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3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3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3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3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3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3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3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3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3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3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3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3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3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3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3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3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3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3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3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3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3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3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3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3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3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3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3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3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3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3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3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3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3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3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3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3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3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3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3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3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3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3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3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3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3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3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3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3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3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3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3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3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3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3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3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3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3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3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3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3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3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3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3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3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3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3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3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3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3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3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3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3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3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3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3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3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3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3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3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3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3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3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3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3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3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3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3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3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3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3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3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3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3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3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3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3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3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3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3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3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3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3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3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3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3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3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3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3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3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3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3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3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3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3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3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3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3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3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3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3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3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3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3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3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3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3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3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3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3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3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3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3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3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3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3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3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3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3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3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3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3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3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3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3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3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3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3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3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3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3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3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3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3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3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3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3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3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3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3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3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3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3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3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3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3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3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3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3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3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3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3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3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3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3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3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3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3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3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3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3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3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3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3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3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3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3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3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3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3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3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3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3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3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3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3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3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3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3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3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3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3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3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3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3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3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3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3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3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3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3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3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3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3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3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3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3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3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3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3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3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3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3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3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3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3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3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3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3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3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3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3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3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3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3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3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3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3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3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3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3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3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3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3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3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3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3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3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3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3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3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3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3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3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3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3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3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3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3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3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3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3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3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3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3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3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3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3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3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3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3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3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3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3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3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3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3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3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3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3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3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3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3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3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3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3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3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3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3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3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3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3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3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3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3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3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3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3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3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3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3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3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3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3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3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3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K12" sqref="K12"/>
    </sheetView>
  </sheetViews>
  <sheetFormatPr baseColWidth="10" defaultColWidth="14.5" defaultRowHeight="15.75" customHeight="1" x14ac:dyDescent="0.15"/>
  <sheetData>
    <row r="1" spans="1:6" ht="15.75" customHeight="1" x14ac:dyDescent="0.15">
      <c r="A1" s="4" t="s">
        <v>35</v>
      </c>
      <c r="B1" s="4" t="s">
        <v>17</v>
      </c>
    </row>
    <row r="2" spans="1:6" ht="15.75" customHeight="1" x14ac:dyDescent="0.15">
      <c r="A2" s="30">
        <v>0</v>
      </c>
      <c r="B2" s="31">
        <f t="shared" ref="B2:B42" si="0">-PV(A2,30,10)+100/(1+A2)^30</f>
        <v>400</v>
      </c>
    </row>
    <row r="3" spans="1:6" ht="15.75" customHeight="1" x14ac:dyDescent="0.15">
      <c r="A3" s="32">
        <f t="shared" ref="A3:A42" si="1">A2+0.005</f>
        <v>5.0000000000000001E-3</v>
      </c>
      <c r="B3" s="31">
        <f t="shared" si="0"/>
        <v>364.04351266847789</v>
      </c>
    </row>
    <row r="4" spans="1:6" ht="15.75" customHeight="1" x14ac:dyDescent="0.15">
      <c r="A4" s="32">
        <f t="shared" si="1"/>
        <v>0.01</v>
      </c>
      <c r="B4" s="31">
        <f t="shared" si="0"/>
        <v>332.2693739915884</v>
      </c>
    </row>
    <row r="5" spans="1:6" ht="15.75" customHeight="1" x14ac:dyDescent="0.15">
      <c r="A5" s="32">
        <f t="shared" si="1"/>
        <v>1.4999999999999999E-2</v>
      </c>
      <c r="B5" s="31">
        <f t="shared" si="0"/>
        <v>304.13462305298827</v>
      </c>
    </row>
    <row r="6" spans="1:6" ht="15.75" customHeight="1" x14ac:dyDescent="0.15">
      <c r="A6" s="32">
        <f t="shared" si="1"/>
        <v>0.02</v>
      </c>
      <c r="B6" s="31">
        <f t="shared" si="0"/>
        <v>279.17164440803515</v>
      </c>
      <c r="F6" s="4"/>
    </row>
    <row r="7" spans="1:6" ht="15.75" customHeight="1" x14ac:dyDescent="0.15">
      <c r="A7" s="32">
        <f t="shared" si="1"/>
        <v>2.5000000000000001E-2</v>
      </c>
      <c r="B7" s="31">
        <f t="shared" si="0"/>
        <v>256.97719444570873</v>
      </c>
    </row>
    <row r="8" spans="1:6" ht="15.75" customHeight="1" x14ac:dyDescent="0.15">
      <c r="A8" s="32">
        <f t="shared" si="1"/>
        <v>3.0000000000000002E-2</v>
      </c>
      <c r="B8" s="31">
        <f t="shared" si="0"/>
        <v>237.2030894462884</v>
      </c>
    </row>
    <row r="9" spans="1:6" ht="15.75" customHeight="1" x14ac:dyDescent="0.15">
      <c r="A9" s="32">
        <f t="shared" si="1"/>
        <v>3.5000000000000003E-2</v>
      </c>
      <c r="B9" s="31">
        <f t="shared" si="0"/>
        <v>219.54829517385812</v>
      </c>
    </row>
    <row r="10" spans="1:6" ht="15.75" customHeight="1" x14ac:dyDescent="0.15">
      <c r="A10" s="32">
        <f t="shared" si="1"/>
        <v>0.04</v>
      </c>
      <c r="B10" s="31">
        <f t="shared" si="0"/>
        <v>203.75219980398694</v>
      </c>
    </row>
    <row r="11" spans="1:6" ht="15.75" customHeight="1" x14ac:dyDescent="0.15">
      <c r="A11" s="32">
        <f t="shared" si="1"/>
        <v>4.4999999999999998E-2</v>
      </c>
      <c r="B11" s="31">
        <f t="shared" si="0"/>
        <v>189.58888699358855</v>
      </c>
    </row>
    <row r="12" spans="1:6" ht="15.75" customHeight="1" x14ac:dyDescent="0.15">
      <c r="A12" s="32">
        <f t="shared" si="1"/>
        <v>4.9999999999999996E-2</v>
      </c>
      <c r="B12" s="31">
        <f t="shared" si="0"/>
        <v>176.86225513441417</v>
      </c>
    </row>
    <row r="13" spans="1:6" ht="15.75" customHeight="1" x14ac:dyDescent="0.15">
      <c r="A13" s="32">
        <f t="shared" si="1"/>
        <v>5.4999999999999993E-2</v>
      </c>
      <c r="B13" s="31">
        <f t="shared" si="0"/>
        <v>165.40185327004929</v>
      </c>
    </row>
    <row r="14" spans="1:6" ht="15.75" customHeight="1" x14ac:dyDescent="0.15">
      <c r="A14" s="32">
        <f t="shared" si="1"/>
        <v>5.9999999999999991E-2</v>
      </c>
      <c r="B14" s="31">
        <f t="shared" si="0"/>
        <v>155.05932460595773</v>
      </c>
    </row>
    <row r="15" spans="1:6" ht="15.75" customHeight="1" x14ac:dyDescent="0.15">
      <c r="A15" s="32">
        <f t="shared" si="1"/>
        <v>6.4999999999999988E-2</v>
      </c>
      <c r="B15" s="31">
        <f t="shared" si="0"/>
        <v>145.7053656710101</v>
      </c>
    </row>
    <row r="16" spans="1:6" ht="15.75" customHeight="1" x14ac:dyDescent="0.15">
      <c r="A16" s="32">
        <f t="shared" si="1"/>
        <v>6.9999999999999993E-2</v>
      </c>
      <c r="B16" s="31">
        <f t="shared" si="0"/>
        <v>137.2271235505176</v>
      </c>
    </row>
    <row r="17" spans="1:2" ht="15.75" customHeight="1" x14ac:dyDescent="0.15">
      <c r="A17" s="32">
        <f t="shared" si="1"/>
        <v>7.4999999999999997E-2</v>
      </c>
      <c r="B17" s="31">
        <f t="shared" si="0"/>
        <v>129.52596566395536</v>
      </c>
    </row>
    <row r="18" spans="1:2" ht="15.75" customHeight="1" x14ac:dyDescent="0.15">
      <c r="A18" s="32">
        <f t="shared" si="1"/>
        <v>0.08</v>
      </c>
      <c r="B18" s="31">
        <f t="shared" si="0"/>
        <v>122.51556668625497</v>
      </c>
    </row>
    <row r="19" spans="1:2" ht="15.75" customHeight="1" x14ac:dyDescent="0.15">
      <c r="A19" s="32">
        <f t="shared" si="1"/>
        <v>8.5000000000000006E-2</v>
      </c>
      <c r="B19" s="31">
        <f t="shared" si="0"/>
        <v>116.12026572627073</v>
      </c>
    </row>
    <row r="20" spans="1:2" ht="15.75" customHeight="1" x14ac:dyDescent="0.15">
      <c r="A20" s="32">
        <f t="shared" si="1"/>
        <v>9.0000000000000011E-2</v>
      </c>
      <c r="B20" s="31">
        <f t="shared" si="0"/>
        <v>110.27365404302174</v>
      </c>
    </row>
    <row r="21" spans="1:2" ht="15.75" customHeight="1" x14ac:dyDescent="0.15">
      <c r="A21" s="32">
        <f t="shared" si="1"/>
        <v>9.5000000000000015E-2</v>
      </c>
      <c r="B21" s="31">
        <f t="shared" si="0"/>
        <v>104.91735961871821</v>
      </c>
    </row>
    <row r="22" spans="1:2" ht="15.75" customHeight="1" x14ac:dyDescent="0.15">
      <c r="A22" s="32">
        <f t="shared" si="1"/>
        <v>0.10000000000000002</v>
      </c>
      <c r="B22" s="31">
        <f t="shared" si="0"/>
        <v>99.999999999999986</v>
      </c>
    </row>
    <row r="23" spans="1:2" ht="15.75" customHeight="1" x14ac:dyDescent="0.15">
      <c r="A23" s="32">
        <f t="shared" si="1"/>
        <v>0.10500000000000002</v>
      </c>
      <c r="B23" s="31">
        <f t="shared" si="0"/>
        <v>95.47627911755869</v>
      </c>
    </row>
    <row r="24" spans="1:2" ht="15.75" customHeight="1" x14ac:dyDescent="0.15">
      <c r="A24" s="32">
        <f t="shared" si="1"/>
        <v>0.11000000000000003</v>
      </c>
      <c r="B24" s="31">
        <f t="shared" si="0"/>
        <v>91.306207426533859</v>
      </c>
    </row>
    <row r="25" spans="1:2" ht="15.75" customHeight="1" x14ac:dyDescent="0.15">
      <c r="A25" s="32">
        <f t="shared" si="1"/>
        <v>0.11500000000000003</v>
      </c>
      <c r="B25" s="31">
        <f t="shared" si="0"/>
        <v>87.454427782029313</v>
      </c>
    </row>
    <row r="26" spans="1:2" ht="15.75" customHeight="1" x14ac:dyDescent="0.15">
      <c r="A26" s="32">
        <f t="shared" si="1"/>
        <v>0.12000000000000004</v>
      </c>
      <c r="B26" s="31">
        <f t="shared" si="0"/>
        <v>83.88963206466525</v>
      </c>
    </row>
    <row r="27" spans="1:2" ht="15.75" customHeight="1" x14ac:dyDescent="0.15">
      <c r="A27" s="32">
        <f t="shared" si="1"/>
        <v>0.12500000000000003</v>
      </c>
      <c r="B27" s="31">
        <f t="shared" si="0"/>
        <v>80.584055774672748</v>
      </c>
    </row>
    <row r="28" spans="1:2" ht="15.75" customHeight="1" x14ac:dyDescent="0.15">
      <c r="A28" s="32">
        <f t="shared" si="1"/>
        <v>0.13000000000000003</v>
      </c>
      <c r="B28" s="31">
        <f t="shared" si="0"/>
        <v>77.513039682006522</v>
      </c>
    </row>
    <row r="29" spans="1:2" ht="15.75" customHeight="1" x14ac:dyDescent="0.15">
      <c r="A29" s="32">
        <f t="shared" si="1"/>
        <v>0.13500000000000004</v>
      </c>
      <c r="B29" s="31">
        <f t="shared" si="0"/>
        <v>74.654649206596901</v>
      </c>
    </row>
    <row r="30" spans="1:2" ht="15.75" customHeight="1" x14ac:dyDescent="0.15">
      <c r="A30" s="32">
        <f t="shared" si="1"/>
        <v>0.14000000000000004</v>
      </c>
      <c r="B30" s="31">
        <f t="shared" si="0"/>
        <v>71.989343551090087</v>
      </c>
    </row>
    <row r="31" spans="1:2" ht="15.75" customHeight="1" x14ac:dyDescent="0.15">
      <c r="A31" s="32">
        <f t="shared" si="1"/>
        <v>0.14500000000000005</v>
      </c>
      <c r="B31" s="31">
        <f t="shared" si="0"/>
        <v>69.499687755131959</v>
      </c>
    </row>
    <row r="32" spans="1:2" ht="15.75" customHeight="1" x14ac:dyDescent="0.15">
      <c r="A32" s="32">
        <f t="shared" si="1"/>
        <v>0.15000000000000005</v>
      </c>
      <c r="B32" s="31">
        <f t="shared" si="0"/>
        <v>67.17010181646279</v>
      </c>
    </row>
    <row r="33" spans="1:2" ht="15.75" customHeight="1" x14ac:dyDescent="0.15">
      <c r="A33" s="32">
        <f t="shared" si="1"/>
        <v>0.15500000000000005</v>
      </c>
      <c r="B33" s="31">
        <f t="shared" si="0"/>
        <v>64.986641855931609</v>
      </c>
    </row>
    <row r="34" spans="1:2" ht="15.75" customHeight="1" x14ac:dyDescent="0.15">
      <c r="A34" s="32">
        <f t="shared" si="1"/>
        <v>0.16000000000000006</v>
      </c>
      <c r="B34" s="31">
        <f t="shared" si="0"/>
        <v>62.93680901301525</v>
      </c>
    </row>
    <row r="35" spans="1:2" ht="15.75" customHeight="1" x14ac:dyDescent="0.15">
      <c r="A35" s="32">
        <f t="shared" si="1"/>
        <v>0.16500000000000006</v>
      </c>
      <c r="B35" s="31">
        <f t="shared" si="0"/>
        <v>61.009382364100148</v>
      </c>
    </row>
    <row r="36" spans="1:2" ht="15.75" customHeight="1" x14ac:dyDescent="0.15">
      <c r="A36" s="32">
        <f t="shared" si="1"/>
        <v>0.17000000000000007</v>
      </c>
      <c r="B36" s="31">
        <f t="shared" si="0"/>
        <v>59.194272673319112</v>
      </c>
    </row>
    <row r="37" spans="1:2" ht="15.75" customHeight="1" x14ac:dyDescent="0.15">
      <c r="A37" s="32">
        <f t="shared" si="1"/>
        <v>0.17500000000000007</v>
      </c>
      <c r="B37" s="31">
        <f t="shared" si="0"/>
        <v>57.482394228365855</v>
      </c>
    </row>
    <row r="38" spans="1:2" ht="13" x14ac:dyDescent="0.15">
      <c r="A38" s="32">
        <f t="shared" si="1"/>
        <v>0.18000000000000008</v>
      </c>
      <c r="B38" s="31">
        <f t="shared" si="0"/>
        <v>55.865552392625396</v>
      </c>
    </row>
    <row r="39" spans="1:2" ht="13" x14ac:dyDescent="0.15">
      <c r="A39" s="32">
        <f t="shared" si="1"/>
        <v>0.18500000000000008</v>
      </c>
      <c r="B39" s="31">
        <f t="shared" si="0"/>
        <v>54.336344829631599</v>
      </c>
    </row>
    <row r="40" spans="1:2" ht="13" x14ac:dyDescent="0.15">
      <c r="A40" s="32">
        <f t="shared" si="1"/>
        <v>0.19000000000000009</v>
      </c>
      <c r="B40" s="31">
        <f t="shared" si="0"/>
        <v>52.888074634312538</v>
      </c>
    </row>
    <row r="41" spans="1:2" ht="13" x14ac:dyDescent="0.15">
      <c r="A41" s="32">
        <f t="shared" si="1"/>
        <v>0.19500000000000009</v>
      </c>
      <c r="B41" s="31">
        <f t="shared" si="0"/>
        <v>51.514673844512359</v>
      </c>
    </row>
    <row r="42" spans="1:2" ht="13" x14ac:dyDescent="0.15">
      <c r="A42" s="32">
        <f t="shared" si="1"/>
        <v>0.20000000000000009</v>
      </c>
      <c r="B42" s="31">
        <f t="shared" si="0"/>
        <v>50.210636011654344</v>
      </c>
    </row>
    <row r="43" spans="1:2" ht="13" x14ac:dyDescent="0.15">
      <c r="A43" s="32"/>
    </row>
    <row r="44" spans="1:2" ht="13" x14ac:dyDescent="0.15">
      <c r="A44" s="32"/>
    </row>
    <row r="45" spans="1:2" ht="13" x14ac:dyDescent="0.15">
      <c r="A45" s="32"/>
    </row>
    <row r="46" spans="1:2" ht="13" x14ac:dyDescent="0.15">
      <c r="A46" s="32"/>
    </row>
    <row r="47" spans="1:2" ht="13" x14ac:dyDescent="0.15">
      <c r="A47" s="32"/>
    </row>
    <row r="48" spans="1:2" ht="13" x14ac:dyDescent="0.15">
      <c r="A48" s="32"/>
    </row>
    <row r="49" spans="1:1" ht="13" x14ac:dyDescent="0.15">
      <c r="A49" s="32"/>
    </row>
    <row r="50" spans="1:1" ht="13" x14ac:dyDescent="0.15">
      <c r="A50" s="32"/>
    </row>
    <row r="51" spans="1:1" ht="13" x14ac:dyDescent="0.15">
      <c r="A51" s="32"/>
    </row>
    <row r="52" spans="1:1" ht="13" x14ac:dyDescent="0.15">
      <c r="A52" s="32"/>
    </row>
    <row r="53" spans="1:1" ht="13" x14ac:dyDescent="0.15">
      <c r="A53" s="32"/>
    </row>
    <row r="54" spans="1:1" ht="13" x14ac:dyDescent="0.15">
      <c r="A54" s="32"/>
    </row>
    <row r="55" spans="1:1" ht="13" x14ac:dyDescent="0.15">
      <c r="A55" s="32"/>
    </row>
    <row r="56" spans="1:1" ht="13" x14ac:dyDescent="0.15">
      <c r="A56" s="32"/>
    </row>
    <row r="57" spans="1:1" ht="13" x14ac:dyDescent="0.15">
      <c r="A57" s="32"/>
    </row>
    <row r="58" spans="1:1" ht="13" x14ac:dyDescent="0.15">
      <c r="A58" s="32"/>
    </row>
    <row r="59" spans="1:1" ht="13" x14ac:dyDescent="0.15">
      <c r="A59" s="32"/>
    </row>
    <row r="60" spans="1:1" ht="13" x14ac:dyDescent="0.15">
      <c r="A60" s="32"/>
    </row>
    <row r="61" spans="1:1" ht="13" x14ac:dyDescent="0.15">
      <c r="A61" s="32"/>
    </row>
    <row r="62" spans="1:1" ht="13" x14ac:dyDescent="0.15">
      <c r="A62" s="3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1" sqref="E11"/>
    </sheetView>
  </sheetViews>
  <sheetFormatPr baseColWidth="10" defaultColWidth="14.5" defaultRowHeight="13" x14ac:dyDescent="0.15"/>
  <cols>
    <col min="6" max="6" width="21.5" customWidth="1"/>
  </cols>
  <sheetData>
    <row r="1" spans="1:26" ht="15.75" customHeight="1" x14ac:dyDescent="0.15">
      <c r="A1" s="7" t="s">
        <v>15</v>
      </c>
      <c r="B1" s="11">
        <v>1000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15">
      <c r="A2" s="7" t="s">
        <v>2</v>
      </c>
      <c r="B2" s="2">
        <v>0.1</v>
      </c>
      <c r="C2" s="3" t="s">
        <v>22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15">
      <c r="A3" s="7" t="s">
        <v>0</v>
      </c>
      <c r="B3" s="2">
        <v>0.08</v>
      </c>
      <c r="C3" s="3" t="s">
        <v>23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15">
      <c r="A5" s="7" t="s">
        <v>5</v>
      </c>
      <c r="B5" s="7" t="s">
        <v>19</v>
      </c>
      <c r="C5" s="7" t="s">
        <v>20</v>
      </c>
      <c r="D5" s="7" t="s">
        <v>24</v>
      </c>
      <c r="E5" s="7" t="s">
        <v>36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15">
      <c r="A6" s="1">
        <v>1</v>
      </c>
      <c r="B6" s="11">
        <f t="shared" ref="B6:B14" si="0">$B$2*$B$1</f>
        <v>100</v>
      </c>
      <c r="C6" s="11">
        <f t="shared" ref="C6:C15" si="1">B6/(1+$B$3)^A6</f>
        <v>92.592592592592581</v>
      </c>
      <c r="D6" s="11">
        <f t="shared" ref="D6:D15" si="2">A6*C6</f>
        <v>92.592592592592581</v>
      </c>
      <c r="E6" s="11">
        <f t="shared" ref="E6:E15" si="3">A6*(A6+1)*C6</f>
        <v>185.18518518518516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15">
      <c r="A7" s="1">
        <v>2</v>
      </c>
      <c r="B7" s="11">
        <f t="shared" si="0"/>
        <v>100</v>
      </c>
      <c r="C7" s="11">
        <f t="shared" si="1"/>
        <v>85.733882030178322</v>
      </c>
      <c r="D7" s="11">
        <f t="shared" si="2"/>
        <v>171.46776406035664</v>
      </c>
      <c r="E7" s="11">
        <f t="shared" si="3"/>
        <v>514.4032921810699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15">
      <c r="A8" s="1">
        <v>3</v>
      </c>
      <c r="B8" s="11">
        <f t="shared" si="0"/>
        <v>100</v>
      </c>
      <c r="C8" s="11">
        <f t="shared" si="1"/>
        <v>79.383224102016953</v>
      </c>
      <c r="D8" s="11">
        <f t="shared" si="2"/>
        <v>238.14967230605086</v>
      </c>
      <c r="E8" s="11">
        <f t="shared" si="3"/>
        <v>952.59868922420344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15">
      <c r="A9" s="1">
        <v>4</v>
      </c>
      <c r="B9" s="11">
        <f t="shared" si="0"/>
        <v>100</v>
      </c>
      <c r="C9" s="11">
        <f t="shared" si="1"/>
        <v>73.50298527964533</v>
      </c>
      <c r="D9" s="11">
        <f t="shared" si="2"/>
        <v>294.01194111858132</v>
      </c>
      <c r="E9" s="11">
        <f t="shared" si="3"/>
        <v>1470.0597055929065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15">
      <c r="A10" s="1">
        <v>5</v>
      </c>
      <c r="B10" s="11">
        <f t="shared" si="0"/>
        <v>100</v>
      </c>
      <c r="C10" s="11">
        <f t="shared" si="1"/>
        <v>68.058319703375304</v>
      </c>
      <c r="D10" s="11">
        <f t="shared" si="2"/>
        <v>340.29159851687655</v>
      </c>
      <c r="E10" s="11">
        <f t="shared" si="3"/>
        <v>2041.7495911012591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15">
      <c r="A11" s="1">
        <v>6</v>
      </c>
      <c r="B11" s="11">
        <f t="shared" si="0"/>
        <v>100</v>
      </c>
      <c r="C11" s="11">
        <f t="shared" si="1"/>
        <v>63.016962688310457</v>
      </c>
      <c r="D11" s="11">
        <f t="shared" si="2"/>
        <v>378.10177612986274</v>
      </c>
      <c r="E11" s="11">
        <f t="shared" si="3"/>
        <v>2646.7124329090393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15">
      <c r="A12" s="1">
        <v>7</v>
      </c>
      <c r="B12" s="11">
        <f t="shared" si="0"/>
        <v>100</v>
      </c>
      <c r="C12" s="11">
        <f t="shared" si="1"/>
        <v>58.349039526213382</v>
      </c>
      <c r="D12" s="11">
        <f t="shared" si="2"/>
        <v>408.44327668349365</v>
      </c>
      <c r="E12" s="11">
        <f t="shared" si="3"/>
        <v>3267.5462134679492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15">
      <c r="A13" s="1">
        <v>8</v>
      </c>
      <c r="B13" s="11">
        <f t="shared" si="0"/>
        <v>100</v>
      </c>
      <c r="C13" s="11">
        <f t="shared" si="1"/>
        <v>54.026888450197575</v>
      </c>
      <c r="D13" s="11">
        <f t="shared" si="2"/>
        <v>432.2151076015806</v>
      </c>
      <c r="E13" s="11">
        <f t="shared" si="3"/>
        <v>3889.9359684142255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15">
      <c r="A14" s="1">
        <v>9</v>
      </c>
      <c r="B14" s="11">
        <f t="shared" si="0"/>
        <v>100</v>
      </c>
      <c r="C14" s="11">
        <f t="shared" si="1"/>
        <v>50.0248967131459</v>
      </c>
      <c r="D14" s="11">
        <f t="shared" si="2"/>
        <v>450.22407041831309</v>
      </c>
      <c r="E14" s="11">
        <f t="shared" si="3"/>
        <v>4502.2407041831311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15">
      <c r="A15" s="1">
        <v>10</v>
      </c>
      <c r="B15" s="11">
        <f>$B$2*$B$1+B1</f>
        <v>1100</v>
      </c>
      <c r="C15" s="11">
        <f t="shared" si="1"/>
        <v>509.51283689315267</v>
      </c>
      <c r="D15" s="11">
        <f t="shared" si="2"/>
        <v>5095.1283689315269</v>
      </c>
      <c r="E15" s="11">
        <f t="shared" si="3"/>
        <v>56046.412058246795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15">
      <c r="A16" s="4"/>
      <c r="B16" s="7" t="s">
        <v>25</v>
      </c>
      <c r="C16" s="20">
        <f t="shared" ref="C16:E16" si="4">SUM(C6:C15)</f>
        <v>1134.2016279788286</v>
      </c>
      <c r="D16" s="21">
        <f t="shared" si="4"/>
        <v>7900.6261683592347</v>
      </c>
      <c r="E16" s="21">
        <f t="shared" si="4"/>
        <v>75516.843840505768</v>
      </c>
      <c r="F16" s="7" t="s">
        <v>37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15">
      <c r="A17" s="4"/>
      <c r="B17" s="7" t="s">
        <v>27</v>
      </c>
      <c r="C17" s="21">
        <f>D16/C16</f>
        <v>6.9658039394973521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15">
      <c r="A18" s="4"/>
      <c r="B18" s="7" t="s">
        <v>18</v>
      </c>
      <c r="C18" s="21">
        <f>0.5*E16/C16</f>
        <v>33.290749183228733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1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Section 4.2</vt:lpstr>
      <vt:lpstr>Section 4.3</vt:lpstr>
      <vt:lpstr>Section 4.5</vt:lpstr>
      <vt:lpstr>Section 4.6</vt:lpstr>
      <vt:lpstr>Section 4.7</vt:lpstr>
      <vt:lpstr>Section 4.8</vt:lpstr>
      <vt:lpstr>Section 4.9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Laws, Jason</dc:creator>
  <cp:lastModifiedBy>Microsoft Office User</cp:lastModifiedBy>
  <dcterms:created xsi:type="dcterms:W3CDTF">2018-01-17T15:43:59Z</dcterms:created>
  <dcterms:modified xsi:type="dcterms:W3CDTF">2018-01-18T12:30:00Z</dcterms:modified>
</cp:coreProperties>
</file>