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VU07\Desktop\"/>
    </mc:Choice>
  </mc:AlternateContent>
  <xr:revisionPtr revIDLastSave="0" documentId="13_ncr:1_{34A762B0-0C39-47B9-82DE-8B3ED8C59F52}" xr6:coauthVersionLast="45" xr6:coauthVersionMax="45" xr10:uidLastSave="{00000000-0000-0000-0000-000000000000}"/>
  <bookViews>
    <workbookView xWindow="-108" yWindow="-108" windowWidth="23256" windowHeight="14016" xr2:uid="{00000000-000D-0000-FFFF-FFFF00000000}"/>
  </bookViews>
  <sheets>
    <sheet name="計算シート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5" l="1"/>
  <c r="D20" i="5" s="1"/>
  <c r="D16" i="5"/>
  <c r="D10" i="5"/>
  <c r="E10" i="5" s="1"/>
  <c r="D8" i="5" l="1"/>
  <c r="D9" i="5" s="1"/>
  <c r="E22" i="5"/>
  <c r="E20" i="5" s="1"/>
  <c r="F20" i="5" s="1"/>
  <c r="F10" i="5"/>
  <c r="E9" i="5"/>
  <c r="E8" i="5" s="1"/>
  <c r="D13" i="5"/>
  <c r="E16" i="5"/>
  <c r="D14" i="5"/>
  <c r="D19" i="5"/>
  <c r="D21" i="5" s="1"/>
  <c r="E19" i="5" l="1"/>
  <c r="E21" i="5" s="1"/>
  <c r="F21" i="5" s="1"/>
  <c r="F22" i="5"/>
  <c r="F8" i="5"/>
  <c r="G8" i="5" s="1"/>
  <c r="D15" i="5"/>
  <c r="E14" i="5"/>
  <c r="F14" i="5" s="1"/>
  <c r="E13" i="5"/>
  <c r="F13" i="5" s="1"/>
  <c r="H13" i="5" s="1"/>
  <c r="F9" i="5"/>
  <c r="F16" i="5"/>
  <c r="F19" i="5" l="1"/>
  <c r="H19" i="5" s="1"/>
  <c r="H8" i="5"/>
  <c r="E15" i="5"/>
  <c r="F15" i="5" s="1"/>
  <c r="G13" i="5"/>
  <c r="G19" i="5" l="1"/>
</calcChain>
</file>

<file path=xl/sharedStrings.xml><?xml version="1.0" encoding="utf-8"?>
<sst xmlns="http://schemas.openxmlformats.org/spreadsheetml/2006/main" count="43" uniqueCount="27">
  <si>
    <t>検査陽性</t>
    <rPh sb="0" eb="2">
      <t>ケンサ</t>
    </rPh>
    <rPh sb="2" eb="4">
      <t>ヨウセイ</t>
    </rPh>
    <phoneticPr fontId="1"/>
  </si>
  <si>
    <t>検査陰性</t>
    <rPh sb="0" eb="2">
      <t>ケンサ</t>
    </rPh>
    <rPh sb="2" eb="4">
      <t>インセイ</t>
    </rPh>
    <phoneticPr fontId="1"/>
  </si>
  <si>
    <t>感染者</t>
    <rPh sb="0" eb="3">
      <t>カンセンシャ</t>
    </rPh>
    <phoneticPr fontId="1"/>
  </si>
  <si>
    <t>非感染者</t>
    <rPh sb="0" eb="1">
      <t>ヒ</t>
    </rPh>
    <rPh sb="1" eb="4">
      <t>カンセンシャ</t>
    </rPh>
    <phoneticPr fontId="1"/>
  </si>
  <si>
    <t>東京人口</t>
    <rPh sb="0" eb="2">
      <t>トウキョウ</t>
    </rPh>
    <rPh sb="2" eb="4">
      <t>ジンコウ</t>
    </rPh>
    <phoneticPr fontId="1"/>
  </si>
  <si>
    <t>感染率</t>
    <rPh sb="0" eb="2">
      <t>カンセン</t>
    </rPh>
    <rPh sb="2" eb="3">
      <t>リツ</t>
    </rPh>
    <phoneticPr fontId="1"/>
  </si>
  <si>
    <t>感度</t>
    <rPh sb="0" eb="2">
      <t>カンド</t>
    </rPh>
    <phoneticPr fontId="1"/>
  </si>
  <si>
    <t>特異度</t>
    <rPh sb="0" eb="3">
      <t>トクイド</t>
    </rPh>
    <phoneticPr fontId="1"/>
  </si>
  <si>
    <t>検査陰性（2回連続）</t>
    <rPh sb="0" eb="2">
      <t>ケンサ</t>
    </rPh>
    <rPh sb="2" eb="4">
      <t>インセイ</t>
    </rPh>
    <rPh sb="6" eb="7">
      <t>カイ</t>
    </rPh>
    <rPh sb="7" eb="9">
      <t>レンゾク</t>
    </rPh>
    <phoneticPr fontId="1"/>
  </si>
  <si>
    <t>検査陽性（2回連続）</t>
    <rPh sb="0" eb="2">
      <t>ケンサ</t>
    </rPh>
    <rPh sb="2" eb="4">
      <t>ヨウセイ</t>
    </rPh>
    <rPh sb="6" eb="7">
      <t>カイ</t>
    </rPh>
    <rPh sb="7" eb="9">
      <t>レンゾク</t>
    </rPh>
    <phoneticPr fontId="1"/>
  </si>
  <si>
    <t>→再検査</t>
    <rPh sb="1" eb="2">
      <t>サイ</t>
    </rPh>
    <rPh sb="2" eb="4">
      <t>ケンサ</t>
    </rPh>
    <phoneticPr fontId="1"/>
  </si>
  <si>
    <t>検査陽性（3回連続）</t>
    <rPh sb="0" eb="2">
      <t>ケンサ</t>
    </rPh>
    <rPh sb="2" eb="4">
      <t>ヨウセイ</t>
    </rPh>
    <rPh sb="6" eb="7">
      <t>カイ</t>
    </rPh>
    <rPh sb="7" eb="9">
      <t>レンゾク</t>
    </rPh>
    <phoneticPr fontId="1"/>
  </si>
  <si>
    <t>検査陰性（3回連続）</t>
    <rPh sb="0" eb="2">
      <t>ケンサ</t>
    </rPh>
    <rPh sb="2" eb="4">
      <t>インセイ</t>
    </rPh>
    <rPh sb="6" eb="7">
      <t>カイ</t>
    </rPh>
    <rPh sb="7" eb="9">
      <t>レンゾク</t>
    </rPh>
    <phoneticPr fontId="1"/>
  </si>
  <si>
    <t>検査陽性1回・陰性1回</t>
    <rPh sb="0" eb="2">
      <t>ケンサ</t>
    </rPh>
    <rPh sb="2" eb="4">
      <t>ヨウセイ</t>
    </rPh>
    <rPh sb="5" eb="6">
      <t>カイ</t>
    </rPh>
    <rPh sb="7" eb="9">
      <t>インセイ</t>
    </rPh>
    <rPh sb="10" eb="11">
      <t>カイ</t>
    </rPh>
    <phoneticPr fontId="1"/>
  </si>
  <si>
    <t>上記以外の検査結果</t>
    <rPh sb="0" eb="2">
      <t>ジョウキ</t>
    </rPh>
    <rPh sb="2" eb="4">
      <t>イガイ</t>
    </rPh>
    <rPh sb="5" eb="7">
      <t>ケンサ</t>
    </rPh>
    <rPh sb="7" eb="9">
      <t>ケッカ</t>
    </rPh>
    <phoneticPr fontId="1"/>
  </si>
  <si>
    <t>検査1回のみ</t>
    <rPh sb="0" eb="2">
      <t>ケンサ</t>
    </rPh>
    <rPh sb="3" eb="4">
      <t>カイ</t>
    </rPh>
    <phoneticPr fontId="1"/>
  </si>
  <si>
    <t>検査2回</t>
    <rPh sb="0" eb="2">
      <t>ケンサ</t>
    </rPh>
    <rPh sb="3" eb="4">
      <t>カイ</t>
    </rPh>
    <phoneticPr fontId="1"/>
  </si>
  <si>
    <t>検査3回</t>
    <rPh sb="0" eb="2">
      <t>ケンサ</t>
    </rPh>
    <rPh sb="3" eb="4">
      <t>カイ</t>
    </rPh>
    <phoneticPr fontId="1"/>
  </si>
  <si>
    <t>注２　特異度＝感染していない人に検査をして、正確に陰性という結果が得られる割合</t>
    <rPh sb="0" eb="1">
      <t>チュウ</t>
    </rPh>
    <phoneticPr fontId="1"/>
  </si>
  <si>
    <t>注１　感度＝感染している人に検査をして、正確に陽性という結果が得られる割合</t>
    <rPh sb="0" eb="1">
      <t>チュウ</t>
    </rPh>
    <rPh sb="3" eb="5">
      <t>カンド</t>
    </rPh>
    <phoneticPr fontId="1"/>
  </si>
  <si>
    <t>（単位：万人）</t>
    <rPh sb="1" eb="3">
      <t>タンイ</t>
    </rPh>
    <rPh sb="4" eb="6">
      <t>マンニン</t>
    </rPh>
    <phoneticPr fontId="1"/>
  </si>
  <si>
    <t>計</t>
    <rPh sb="0" eb="1">
      <t>ケイ</t>
    </rPh>
    <phoneticPr fontId="1"/>
  </si>
  <si>
    <t>人</t>
    <rPh sb="0" eb="1">
      <t>ヒト</t>
    </rPh>
    <phoneticPr fontId="1"/>
  </si>
  <si>
    <t>陽性判定の精度</t>
    <rPh sb="0" eb="2">
      <t>ヨウセイ</t>
    </rPh>
    <rPh sb="2" eb="4">
      <t>ハンテイ</t>
    </rPh>
    <rPh sb="5" eb="7">
      <t>セイド</t>
    </rPh>
    <phoneticPr fontId="1"/>
  </si>
  <si>
    <t>倍</t>
    <rPh sb="0" eb="1">
      <t>バイ</t>
    </rPh>
    <phoneticPr fontId="1"/>
  </si>
  <si>
    <t>補足率（&gt;1は過大評価）</t>
    <rPh sb="0" eb="2">
      <t>ホソク</t>
    </rPh>
    <rPh sb="2" eb="3">
      <t>リツ</t>
    </rPh>
    <rPh sb="7" eb="9">
      <t>カダイ</t>
    </rPh>
    <rPh sb="9" eb="11">
      <t>ヒョウカ</t>
    </rPh>
    <phoneticPr fontId="1"/>
  </si>
  <si>
    <t>↓　自分で数字を入力してみて下さい</t>
    <rPh sb="2" eb="4">
      <t>ジブン</t>
    </rPh>
    <rPh sb="5" eb="7">
      <t>スウジ</t>
    </rPh>
    <rPh sb="8" eb="10">
      <t>ニュウリョク</t>
    </rPh>
    <rPh sb="14" eb="15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</si>
</sst>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.0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3" borderId="0" xfId="0" applyFill="1">
      <alignment vertical="center"/>
    </xf>
    <xf numFmtId="3" fontId="0" fillId="0" borderId="0" xfId="0" applyNumberFormat="1">
      <alignment vertical="center"/>
    </xf>
    <xf numFmtId="3" fontId="0" fillId="2" borderId="0" xfId="0" applyNumberFormat="1" applyFill="1">
      <alignment vertical="center"/>
    </xf>
    <xf numFmtId="177" fontId="0" fillId="0" borderId="0" xfId="0" applyNumberFormat="1">
      <alignment vertical="center"/>
    </xf>
    <xf numFmtId="4" fontId="0" fillId="0" borderId="0" xfId="0" applyNumberFormat="1">
      <alignment vertical="center"/>
    </xf>
    <xf numFmtId="3" fontId="0" fillId="3" borderId="0" xfId="0" applyNumberFormat="1" applyFill="1">
      <alignment vertical="center"/>
    </xf>
    <xf numFmtId="3" fontId="0" fillId="4" borderId="0" xfId="0" applyNumberFormat="1" applyFill="1">
      <alignment vertical="center"/>
    </xf>
    <xf numFmtId="176" fontId="0" fillId="4" borderId="0" xfId="0" applyNumberFormat="1" applyFill="1">
      <alignment vertical="center"/>
    </xf>
    <xf numFmtId="9" fontId="0" fillId="4" borderId="0" xfId="0" applyNumberForma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23"/>
  <sheetViews>
    <sheetView tabSelected="1" workbookViewId="0">
      <selection activeCell="B1" sqref="B1"/>
    </sheetView>
  </sheetViews>
  <sheetFormatPr defaultRowHeight="18" x14ac:dyDescent="0.45"/>
  <cols>
    <col min="1" max="1" width="3.19921875" customWidth="1"/>
    <col min="2" max="2" width="12.69921875" customWidth="1"/>
    <col min="3" max="3" width="19.5" customWidth="1"/>
    <col min="4" max="6" width="10.59765625" customWidth="1"/>
    <col min="7" max="7" width="13.8984375" bestFit="1" customWidth="1"/>
    <col min="8" max="8" width="12.8984375" bestFit="1" customWidth="1"/>
  </cols>
  <sheetData>
    <row r="1" spans="2:9" x14ac:dyDescent="0.45">
      <c r="D1" t="s">
        <v>26</v>
      </c>
    </row>
    <row r="2" spans="2:9" x14ac:dyDescent="0.45">
      <c r="C2" t="s">
        <v>4</v>
      </c>
      <c r="D2" s="8">
        <v>13950000</v>
      </c>
      <c r="E2" t="s">
        <v>22</v>
      </c>
    </row>
    <row r="3" spans="2:9" x14ac:dyDescent="0.45">
      <c r="C3" t="s">
        <v>5</v>
      </c>
      <c r="D3" s="9">
        <v>0.01</v>
      </c>
    </row>
    <row r="4" spans="2:9" x14ac:dyDescent="0.45">
      <c r="C4" t="s">
        <v>6</v>
      </c>
      <c r="D4" s="10">
        <v>0.7</v>
      </c>
      <c r="E4" t="s">
        <v>19</v>
      </c>
    </row>
    <row r="5" spans="2:9" x14ac:dyDescent="0.45">
      <c r="C5" t="s">
        <v>7</v>
      </c>
      <c r="D5" s="9">
        <v>0.999</v>
      </c>
      <c r="E5" t="s">
        <v>18</v>
      </c>
    </row>
    <row r="7" spans="2:9" x14ac:dyDescent="0.45">
      <c r="B7" t="s">
        <v>15</v>
      </c>
      <c r="D7" t="s">
        <v>2</v>
      </c>
      <c r="E7" t="s">
        <v>3</v>
      </c>
      <c r="F7" t="s">
        <v>21</v>
      </c>
      <c r="G7" t="s">
        <v>23</v>
      </c>
      <c r="H7" t="s">
        <v>25</v>
      </c>
    </row>
    <row r="8" spans="2:9" x14ac:dyDescent="0.45">
      <c r="B8" t="s">
        <v>20</v>
      </c>
      <c r="C8" t="s">
        <v>0</v>
      </c>
      <c r="D8" s="3">
        <f>D10*D4</f>
        <v>97650</v>
      </c>
      <c r="E8" s="4">
        <f>E10-E9</f>
        <v>13810.5</v>
      </c>
      <c r="F8" s="3">
        <f>D8+E8</f>
        <v>111460.5</v>
      </c>
      <c r="G8" s="1">
        <f>D8/F8</f>
        <v>0.87609511889862324</v>
      </c>
      <c r="H8" s="5">
        <f>F8/D10</f>
        <v>0.79900000000000004</v>
      </c>
      <c r="I8" t="s">
        <v>24</v>
      </c>
    </row>
    <row r="9" spans="2:9" x14ac:dyDescent="0.45">
      <c r="C9" t="s">
        <v>1</v>
      </c>
      <c r="D9" s="4">
        <f>D10-D8</f>
        <v>41850</v>
      </c>
      <c r="E9" s="3">
        <f>E10*D5</f>
        <v>13796689.5</v>
      </c>
      <c r="F9" s="3">
        <f>D9+E9</f>
        <v>13838539.5</v>
      </c>
      <c r="G9" s="1"/>
      <c r="H9" s="1"/>
    </row>
    <row r="10" spans="2:9" x14ac:dyDescent="0.45">
      <c r="C10" t="s">
        <v>21</v>
      </c>
      <c r="D10" s="3">
        <f>D2*D3</f>
        <v>139500</v>
      </c>
      <c r="E10" s="3">
        <f>D2-D10</f>
        <v>13810500</v>
      </c>
      <c r="F10" s="3">
        <f>D10+E10</f>
        <v>13950000</v>
      </c>
    </row>
    <row r="11" spans="2:9" x14ac:dyDescent="0.45">
      <c r="D11" s="3"/>
      <c r="E11" s="3"/>
      <c r="F11" s="3"/>
    </row>
    <row r="12" spans="2:9" x14ac:dyDescent="0.45">
      <c r="B12" t="s">
        <v>16</v>
      </c>
      <c r="D12" s="3" t="s">
        <v>2</v>
      </c>
      <c r="E12" s="3" t="s">
        <v>3</v>
      </c>
      <c r="F12" s="3" t="s">
        <v>21</v>
      </c>
      <c r="G12" t="s">
        <v>23</v>
      </c>
      <c r="H12" t="s">
        <v>25</v>
      </c>
    </row>
    <row r="13" spans="2:9" x14ac:dyDescent="0.45">
      <c r="B13" t="s">
        <v>20</v>
      </c>
      <c r="C13" t="s">
        <v>9</v>
      </c>
      <c r="D13" s="3">
        <f>D16*D4^2</f>
        <v>68354.999999999985</v>
      </c>
      <c r="E13" s="4">
        <f>E16*(1-D5)^2</f>
        <v>13.810500000000026</v>
      </c>
      <c r="F13" s="3">
        <f>D13+E13</f>
        <v>68368.810499999992</v>
      </c>
      <c r="G13" s="1">
        <f>D13/F13</f>
        <v>0.99979799999591912</v>
      </c>
      <c r="H13" s="5">
        <f>F13/D16</f>
        <v>0.49009899999999995</v>
      </c>
      <c r="I13" t="s">
        <v>24</v>
      </c>
    </row>
    <row r="14" spans="2:9" x14ac:dyDescent="0.45">
      <c r="C14" t="s">
        <v>8</v>
      </c>
      <c r="D14" s="4">
        <f>D16*(1-D4)^2</f>
        <v>12555.000000000004</v>
      </c>
      <c r="E14" s="3">
        <f>E16*D5^2</f>
        <v>13782892.8105</v>
      </c>
      <c r="F14" s="3">
        <f>D14+E14</f>
        <v>13795447.8105</v>
      </c>
    </row>
    <row r="15" spans="2:9" x14ac:dyDescent="0.45">
      <c r="C15" s="2" t="s">
        <v>13</v>
      </c>
      <c r="D15" s="7">
        <f>D16-D13-D14</f>
        <v>58590.000000000015</v>
      </c>
      <c r="E15" s="7">
        <f>E16-E14-E13</f>
        <v>27593.379000000328</v>
      </c>
      <c r="F15" s="7">
        <f>SUM(D15:E15)</f>
        <v>86183.379000000336</v>
      </c>
      <c r="G15" s="3" t="s">
        <v>10</v>
      </c>
    </row>
    <row r="16" spans="2:9" x14ac:dyDescent="0.45">
      <c r="D16" s="3">
        <f>D2*D3</f>
        <v>139500</v>
      </c>
      <c r="E16" s="3">
        <f>D2-D16</f>
        <v>13810500</v>
      </c>
      <c r="F16" s="3">
        <f>D16+E16</f>
        <v>13950000</v>
      </c>
    </row>
    <row r="17" spans="2:9" x14ac:dyDescent="0.45">
      <c r="D17" s="3"/>
      <c r="E17" s="3"/>
      <c r="F17" s="3"/>
    </row>
    <row r="18" spans="2:9" x14ac:dyDescent="0.45">
      <c r="B18" t="s">
        <v>17</v>
      </c>
      <c r="D18" s="3" t="s">
        <v>2</v>
      </c>
      <c r="E18" s="3" t="s">
        <v>3</v>
      </c>
      <c r="F18" s="3" t="s">
        <v>21</v>
      </c>
      <c r="G18" t="s">
        <v>23</v>
      </c>
      <c r="H18" t="s">
        <v>25</v>
      </c>
    </row>
    <row r="19" spans="2:9" x14ac:dyDescent="0.45">
      <c r="B19" t="s">
        <v>20</v>
      </c>
      <c r="C19" t="s">
        <v>11</v>
      </c>
      <c r="D19" s="3">
        <f>D22*D4^3</f>
        <v>47848.499999999985</v>
      </c>
      <c r="E19" s="4">
        <f>E22*(1-D5)^3</f>
        <v>1.3810500000000038E-2</v>
      </c>
      <c r="F19" s="3">
        <f>D19+E19</f>
        <v>47848.513810499986</v>
      </c>
      <c r="G19" s="1">
        <f>D19/F19</f>
        <v>0.99999971137034571</v>
      </c>
      <c r="H19" s="5">
        <f>F19/D22</f>
        <v>0.34300009899999989</v>
      </c>
      <c r="I19" t="s">
        <v>24</v>
      </c>
    </row>
    <row r="20" spans="2:9" x14ac:dyDescent="0.45">
      <c r="C20" t="s">
        <v>12</v>
      </c>
      <c r="D20" s="4">
        <f>D22*(1-D4)^3</f>
        <v>3766.5000000000014</v>
      </c>
      <c r="E20" s="3">
        <f>E22*D5^3</f>
        <v>13769109.9176895</v>
      </c>
      <c r="F20" s="3">
        <f>D20+E20</f>
        <v>13772876.4176895</v>
      </c>
    </row>
    <row r="21" spans="2:9" x14ac:dyDescent="0.45">
      <c r="C21" s="2" t="s">
        <v>14</v>
      </c>
      <c r="D21" s="7">
        <f>D22-D19-D20</f>
        <v>87885.000000000015</v>
      </c>
      <c r="E21" s="7">
        <f>E22-E20-E19</f>
        <v>41390.068499999623</v>
      </c>
      <c r="F21" s="7">
        <f>SUM(D21:E21)</f>
        <v>129275.06849999964</v>
      </c>
      <c r="G21" s="3" t="s">
        <v>10</v>
      </c>
    </row>
    <row r="22" spans="2:9" x14ac:dyDescent="0.45">
      <c r="D22" s="3">
        <f>D2*D3</f>
        <v>139500</v>
      </c>
      <c r="E22" s="3">
        <f>D2-D22</f>
        <v>13810500</v>
      </c>
      <c r="F22" s="3">
        <f>D22+E22</f>
        <v>13950000</v>
      </c>
    </row>
    <row r="23" spans="2:9" x14ac:dyDescent="0.45">
      <c r="D23" s="6"/>
      <c r="E23" s="6"/>
    </row>
  </sheetData>
  <phoneticPr fontId="1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計算シート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Oguro Kazumasa</dc:creator>
  <cp:lastModifiedBy>Oguro Kazumasa</cp:lastModifiedBy>
  <dcterms:created xsi:type="dcterms:W3CDTF">2020-05-11T23:31:53Z</dcterms:created>
  <dcterms:modified xsi:type="dcterms:W3CDTF">2020-05-14T02:58:18Z</dcterms:modified>
</cp:coreProperties>
</file>